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ranh\Dropbox\mTRAN manuscript\Cell\Supp data (revised) 2\"/>
    </mc:Choice>
  </mc:AlternateContent>
  <xr:revisionPtr revIDLastSave="0" documentId="8_{EA6B00AB-6091-425B-8788-787E2C8731C1}" xr6:coauthVersionLast="47" xr6:coauthVersionMax="47" xr10:uidLastSave="{00000000-0000-0000-0000-000000000000}"/>
  <bookViews>
    <workbookView xWindow="-90" yWindow="-90" windowWidth="19380" windowHeight="10260" activeTab="1" xr2:uid="{2DA0EDA9-00C7-C14F-9D46-E01AE1A7D3D4}"/>
  </bookViews>
  <sheets>
    <sheet name="qRT-PCR quantifications" sheetId="1" r:id="rId1"/>
    <sheet name="Calcul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5" i="2" l="1"/>
  <c r="AJ14" i="2"/>
  <c r="AF14" i="2"/>
  <c r="Y79" i="2"/>
  <c r="X79" i="2"/>
  <c r="AA79" i="2" s="1"/>
  <c r="W79" i="2"/>
  <c r="N79" i="2"/>
  <c r="AG79" i="2" s="1"/>
  <c r="M79" i="2"/>
  <c r="L79" i="2"/>
  <c r="K79" i="2"/>
  <c r="J79" i="2"/>
  <c r="I79" i="2"/>
  <c r="AE79" i="2" s="1"/>
  <c r="AI79" i="2" s="1"/>
  <c r="Y78" i="2"/>
  <c r="X78" i="2"/>
  <c r="W78" i="2"/>
  <c r="AB78" i="2" s="1"/>
  <c r="N78" i="2"/>
  <c r="M78" i="2"/>
  <c r="AG78" i="2" s="1"/>
  <c r="AK78" i="2" s="1"/>
  <c r="L78" i="2"/>
  <c r="K78" i="2"/>
  <c r="J78" i="2"/>
  <c r="I78" i="2"/>
  <c r="AE78" i="2" s="1"/>
  <c r="AI78" i="2" s="1"/>
  <c r="Y77" i="2"/>
  <c r="X77" i="2"/>
  <c r="W77" i="2"/>
  <c r="H77" i="2"/>
  <c r="L77" i="2" s="1"/>
  <c r="G77" i="2"/>
  <c r="F77" i="2"/>
  <c r="M77" i="2" s="1"/>
  <c r="E77" i="2"/>
  <c r="D77" i="2"/>
  <c r="K77" i="2" s="1"/>
  <c r="AF77" i="2" s="1"/>
  <c r="C77" i="2"/>
  <c r="J77" i="2" s="1"/>
  <c r="B77" i="2"/>
  <c r="I77" i="2" s="1"/>
  <c r="Y76" i="2"/>
  <c r="X76" i="2"/>
  <c r="W76" i="2"/>
  <c r="N76" i="2"/>
  <c r="M76" i="2"/>
  <c r="L76" i="2"/>
  <c r="K76" i="2"/>
  <c r="AF76" i="2" s="1"/>
  <c r="J76" i="2"/>
  <c r="I76" i="2"/>
  <c r="AE76" i="2" s="1"/>
  <c r="AI76" i="2" s="1"/>
  <c r="Y75" i="2"/>
  <c r="X75" i="2"/>
  <c r="W75" i="2"/>
  <c r="N75" i="2"/>
  <c r="M75" i="2"/>
  <c r="AG75" i="2" s="1"/>
  <c r="L75" i="2"/>
  <c r="AF75" i="2" s="1"/>
  <c r="K75" i="2"/>
  <c r="J75" i="2"/>
  <c r="I75" i="2"/>
  <c r="AE75" i="2" s="1"/>
  <c r="AI75" i="2" s="1"/>
  <c r="Y74" i="2"/>
  <c r="AB74" i="2" s="1"/>
  <c r="X74" i="2"/>
  <c r="AA74" i="2" s="1"/>
  <c r="W74" i="2"/>
  <c r="N74" i="2"/>
  <c r="M74" i="2"/>
  <c r="L74" i="2"/>
  <c r="K74" i="2"/>
  <c r="AF74" i="2" s="1"/>
  <c r="J74" i="2"/>
  <c r="I74" i="2"/>
  <c r="Y73" i="2"/>
  <c r="X73" i="2"/>
  <c r="W73" i="2"/>
  <c r="N73" i="2"/>
  <c r="M73" i="2"/>
  <c r="L73" i="2"/>
  <c r="K73" i="2"/>
  <c r="J73" i="2"/>
  <c r="I73" i="2"/>
  <c r="Y72" i="2"/>
  <c r="X72" i="2"/>
  <c r="AA72" i="2" s="1"/>
  <c r="W72" i="2"/>
  <c r="H72" i="2"/>
  <c r="M72" i="2" s="1"/>
  <c r="G72" i="2"/>
  <c r="N72" i="2" s="1"/>
  <c r="F72" i="2"/>
  <c r="E72" i="2"/>
  <c r="D72" i="2"/>
  <c r="K72" i="2" s="1"/>
  <c r="C72" i="2"/>
  <c r="J72" i="2" s="1"/>
  <c r="B72" i="2"/>
  <c r="Y71" i="2"/>
  <c r="X71" i="2"/>
  <c r="W71" i="2"/>
  <c r="AB71" i="2" s="1"/>
  <c r="N71" i="2"/>
  <c r="M71" i="2"/>
  <c r="L71" i="2"/>
  <c r="K71" i="2"/>
  <c r="J71" i="2"/>
  <c r="I71" i="2"/>
  <c r="AE71" i="2" s="1"/>
  <c r="AI71" i="2" s="1"/>
  <c r="Y70" i="2"/>
  <c r="AB70" i="2" s="1"/>
  <c r="X70" i="2"/>
  <c r="AA70" i="2" s="1"/>
  <c r="W70" i="2"/>
  <c r="N70" i="2"/>
  <c r="M70" i="2"/>
  <c r="AG70" i="2" s="1"/>
  <c r="AK70" i="2" s="1"/>
  <c r="L70" i="2"/>
  <c r="AF70" i="2" s="1"/>
  <c r="K70" i="2"/>
  <c r="J70" i="2"/>
  <c r="I70" i="2"/>
  <c r="AA69" i="2"/>
  <c r="Y69" i="2"/>
  <c r="X69" i="2"/>
  <c r="W69" i="2"/>
  <c r="N69" i="2"/>
  <c r="M69" i="2"/>
  <c r="L69" i="2"/>
  <c r="AF69" i="2" s="1"/>
  <c r="AJ69" i="2" s="1"/>
  <c r="AO69" i="2" s="1"/>
  <c r="AP69" i="2" s="1"/>
  <c r="K69" i="2"/>
  <c r="J69" i="2"/>
  <c r="I69" i="2"/>
  <c r="AE69" i="2" s="1"/>
  <c r="AI69" i="2" s="1"/>
  <c r="Y68" i="2"/>
  <c r="X68" i="2"/>
  <c r="W68" i="2"/>
  <c r="AA68" i="2" s="1"/>
  <c r="N68" i="2"/>
  <c r="AG68" i="2" s="1"/>
  <c r="M68" i="2"/>
  <c r="L68" i="2"/>
  <c r="K68" i="2"/>
  <c r="J68" i="2"/>
  <c r="I68" i="2"/>
  <c r="AE68" i="2" s="1"/>
  <c r="AI68" i="2" s="1"/>
  <c r="Y67" i="2"/>
  <c r="X67" i="2"/>
  <c r="W67" i="2"/>
  <c r="AB67" i="2" s="1"/>
  <c r="H67" i="2"/>
  <c r="G67" i="2"/>
  <c r="N67" i="2" s="1"/>
  <c r="F67" i="2"/>
  <c r="E67" i="2"/>
  <c r="D67" i="2"/>
  <c r="K67" i="2" s="1"/>
  <c r="C67" i="2"/>
  <c r="J67" i="2" s="1"/>
  <c r="B67" i="2"/>
  <c r="AE66" i="2"/>
  <c r="AI66" i="2" s="1"/>
  <c r="Y66" i="2"/>
  <c r="X66" i="2"/>
  <c r="AA66" i="2" s="1"/>
  <c r="W66" i="2"/>
  <c r="N66" i="2"/>
  <c r="M66" i="2"/>
  <c r="L66" i="2"/>
  <c r="K66" i="2"/>
  <c r="AF66" i="2" s="1"/>
  <c r="J66" i="2"/>
  <c r="I66" i="2"/>
  <c r="Y65" i="2"/>
  <c r="X65" i="2"/>
  <c r="W65" i="2"/>
  <c r="N65" i="2"/>
  <c r="M65" i="2"/>
  <c r="L65" i="2"/>
  <c r="AF65" i="2" s="1"/>
  <c r="K65" i="2"/>
  <c r="J65" i="2"/>
  <c r="I65" i="2"/>
  <c r="AE65" i="2" s="1"/>
  <c r="AI65" i="2" s="1"/>
  <c r="Y64" i="2"/>
  <c r="X64" i="2"/>
  <c r="AA64" i="2" s="1"/>
  <c r="W64" i="2"/>
  <c r="N64" i="2"/>
  <c r="AG64" i="2" s="1"/>
  <c r="M64" i="2"/>
  <c r="L64" i="2"/>
  <c r="K64" i="2"/>
  <c r="AF64" i="2" s="1"/>
  <c r="AJ64" i="2" s="1"/>
  <c r="J64" i="2"/>
  <c r="I64" i="2"/>
  <c r="AB63" i="2"/>
  <c r="Y63" i="2"/>
  <c r="X63" i="2"/>
  <c r="W63" i="2"/>
  <c r="AA63" i="2" s="1"/>
  <c r="N63" i="2"/>
  <c r="M63" i="2"/>
  <c r="L63" i="2"/>
  <c r="K63" i="2"/>
  <c r="J63" i="2"/>
  <c r="I63" i="2"/>
  <c r="AE63" i="2" s="1"/>
  <c r="AI63" i="2" s="1"/>
  <c r="Y62" i="2"/>
  <c r="X62" i="2"/>
  <c r="AA62" i="2" s="1"/>
  <c r="W62" i="2"/>
  <c r="N62" i="2"/>
  <c r="M62" i="2"/>
  <c r="AG62" i="2" s="1"/>
  <c r="L62" i="2"/>
  <c r="K62" i="2"/>
  <c r="J62" i="2"/>
  <c r="I62" i="2"/>
  <c r="AE62" i="2" s="1"/>
  <c r="AI62" i="2" s="1"/>
  <c r="Y61" i="2"/>
  <c r="X61" i="2"/>
  <c r="W61" i="2"/>
  <c r="N61" i="2"/>
  <c r="M61" i="2"/>
  <c r="L61" i="2"/>
  <c r="K61" i="2"/>
  <c r="AF61" i="2" s="1"/>
  <c r="J61" i="2"/>
  <c r="I61" i="2"/>
  <c r="AE61" i="2" s="1"/>
  <c r="AI61" i="2" s="1"/>
  <c r="AA60" i="2"/>
  <c r="Y60" i="2"/>
  <c r="X60" i="2"/>
  <c r="W60" i="2"/>
  <c r="H60" i="2"/>
  <c r="G60" i="2"/>
  <c r="N60" i="2" s="1"/>
  <c r="F60" i="2"/>
  <c r="E60" i="2"/>
  <c r="D60" i="2"/>
  <c r="C60" i="2"/>
  <c r="J60" i="2" s="1"/>
  <c r="B60" i="2"/>
  <c r="I60" i="2" s="1"/>
  <c r="Y59" i="2"/>
  <c r="X59" i="2"/>
  <c r="AA59" i="2" s="1"/>
  <c r="W59" i="2"/>
  <c r="N59" i="2"/>
  <c r="AG59" i="2" s="1"/>
  <c r="M59" i="2"/>
  <c r="L59" i="2"/>
  <c r="K59" i="2"/>
  <c r="AF59" i="2" s="1"/>
  <c r="J59" i="2"/>
  <c r="I59" i="2"/>
  <c r="AB58" i="2"/>
  <c r="Y58" i="2"/>
  <c r="X58" i="2"/>
  <c r="W58" i="2"/>
  <c r="AA58" i="2" s="1"/>
  <c r="N58" i="2"/>
  <c r="M58" i="2"/>
  <c r="L58" i="2"/>
  <c r="K58" i="2"/>
  <c r="J58" i="2"/>
  <c r="I58" i="2"/>
  <c r="AE58" i="2" s="1"/>
  <c r="AI58" i="2" s="1"/>
  <c r="Y57" i="2"/>
  <c r="X57" i="2"/>
  <c r="AA57" i="2" s="1"/>
  <c r="W57" i="2"/>
  <c r="N57" i="2"/>
  <c r="M57" i="2"/>
  <c r="AG57" i="2" s="1"/>
  <c r="L57" i="2"/>
  <c r="K57" i="2"/>
  <c r="J57" i="2"/>
  <c r="I57" i="2"/>
  <c r="AE57" i="2" s="1"/>
  <c r="AI57" i="2" s="1"/>
  <c r="Y56" i="2"/>
  <c r="X56" i="2"/>
  <c r="W56" i="2"/>
  <c r="N56" i="2"/>
  <c r="M56" i="2"/>
  <c r="L56" i="2"/>
  <c r="K56" i="2"/>
  <c r="AF56" i="2" s="1"/>
  <c r="J56" i="2"/>
  <c r="I56" i="2"/>
  <c r="AE56" i="2" s="1"/>
  <c r="AI56" i="2" s="1"/>
  <c r="Y55" i="2"/>
  <c r="X55" i="2"/>
  <c r="AA55" i="2" s="1"/>
  <c r="W55" i="2"/>
  <c r="N55" i="2"/>
  <c r="AG55" i="2" s="1"/>
  <c r="M55" i="2"/>
  <c r="L55" i="2"/>
  <c r="K55" i="2"/>
  <c r="AF55" i="2" s="1"/>
  <c r="J55" i="2"/>
  <c r="I55" i="2"/>
  <c r="Y54" i="2"/>
  <c r="X54" i="2"/>
  <c r="W54" i="2"/>
  <c r="K54" i="2"/>
  <c r="H54" i="2"/>
  <c r="G54" i="2"/>
  <c r="N54" i="2" s="1"/>
  <c r="F54" i="2"/>
  <c r="M54" i="2" s="1"/>
  <c r="AG54" i="2" s="1"/>
  <c r="E54" i="2"/>
  <c r="L54" i="2" s="1"/>
  <c r="D54" i="2"/>
  <c r="C54" i="2"/>
  <c r="J54" i="2" s="1"/>
  <c r="B54" i="2"/>
  <c r="I54" i="2" s="1"/>
  <c r="Y53" i="2"/>
  <c r="X53" i="2"/>
  <c r="W53" i="2"/>
  <c r="N53" i="2"/>
  <c r="M53" i="2"/>
  <c r="L53" i="2"/>
  <c r="K53" i="2"/>
  <c r="AF53" i="2" s="1"/>
  <c r="J53" i="2"/>
  <c r="I53" i="2"/>
  <c r="Y52" i="2"/>
  <c r="X52" i="2"/>
  <c r="W52" i="2"/>
  <c r="AB52" i="2" s="1"/>
  <c r="N52" i="2"/>
  <c r="M52" i="2"/>
  <c r="L52" i="2"/>
  <c r="K52" i="2"/>
  <c r="AF52" i="2" s="1"/>
  <c r="J52" i="2"/>
  <c r="I52" i="2"/>
  <c r="AE52" i="2" s="1"/>
  <c r="AI52" i="2" s="1"/>
  <c r="AF51" i="2"/>
  <c r="Y51" i="2"/>
  <c r="X51" i="2"/>
  <c r="W51" i="2"/>
  <c r="N51" i="2"/>
  <c r="M51" i="2"/>
  <c r="AG51" i="2" s="1"/>
  <c r="L51" i="2"/>
  <c r="K51" i="2"/>
  <c r="J51" i="2"/>
  <c r="I51" i="2"/>
  <c r="AE51" i="2" s="1"/>
  <c r="AI51" i="2" s="1"/>
  <c r="AA50" i="2"/>
  <c r="Y50" i="2"/>
  <c r="AB50" i="2" s="1"/>
  <c r="X50" i="2"/>
  <c r="W50" i="2"/>
  <c r="N50" i="2"/>
  <c r="AG50" i="2" s="1"/>
  <c r="M50" i="2"/>
  <c r="L50" i="2"/>
  <c r="K50" i="2"/>
  <c r="AF50" i="2" s="1"/>
  <c r="AJ50" i="2" s="1"/>
  <c r="J50" i="2"/>
  <c r="I50" i="2"/>
  <c r="Y49" i="2"/>
  <c r="X49" i="2"/>
  <c r="W49" i="2"/>
  <c r="AB49" i="2" s="1"/>
  <c r="N49" i="2"/>
  <c r="AG49" i="2" s="1"/>
  <c r="AK49" i="2" s="1"/>
  <c r="AQ49" i="2" s="1"/>
  <c r="AR49" i="2" s="1"/>
  <c r="M49" i="2"/>
  <c r="L49" i="2"/>
  <c r="K49" i="2"/>
  <c r="AF49" i="2" s="1"/>
  <c r="J49" i="2"/>
  <c r="I49" i="2"/>
  <c r="AE49" i="2" s="1"/>
  <c r="AI49" i="2" s="1"/>
  <c r="AE48" i="2"/>
  <c r="AI48" i="2" s="1"/>
  <c r="Y48" i="2"/>
  <c r="X48" i="2"/>
  <c r="W48" i="2"/>
  <c r="AB48" i="2" s="1"/>
  <c r="N48" i="2"/>
  <c r="M48" i="2"/>
  <c r="AG48" i="2" s="1"/>
  <c r="L48" i="2"/>
  <c r="K48" i="2"/>
  <c r="J48" i="2"/>
  <c r="I48" i="2"/>
  <c r="Y47" i="2"/>
  <c r="X47" i="2"/>
  <c r="W47" i="2"/>
  <c r="H47" i="2"/>
  <c r="G47" i="2"/>
  <c r="F47" i="2"/>
  <c r="M47" i="2" s="1"/>
  <c r="E47" i="2"/>
  <c r="L47" i="2" s="1"/>
  <c r="D47" i="2"/>
  <c r="C47" i="2"/>
  <c r="B47" i="2"/>
  <c r="I47" i="2" s="1"/>
  <c r="Y46" i="2"/>
  <c r="AB46" i="2" s="1"/>
  <c r="X46" i="2"/>
  <c r="AA46" i="2" s="1"/>
  <c r="W46" i="2"/>
  <c r="N46" i="2"/>
  <c r="M46" i="2"/>
  <c r="AG46" i="2" s="1"/>
  <c r="L46" i="2"/>
  <c r="K46" i="2"/>
  <c r="AF46" i="2" s="1"/>
  <c r="AJ46" i="2" s="1"/>
  <c r="J46" i="2"/>
  <c r="I46" i="2"/>
  <c r="Y45" i="2"/>
  <c r="X45" i="2"/>
  <c r="AA45" i="2" s="1"/>
  <c r="W45" i="2"/>
  <c r="N45" i="2"/>
  <c r="AG45" i="2" s="1"/>
  <c r="M45" i="2"/>
  <c r="L45" i="2"/>
  <c r="K45" i="2"/>
  <c r="AF45" i="2" s="1"/>
  <c r="J45" i="2"/>
  <c r="I45" i="2"/>
  <c r="AE45" i="2" s="1"/>
  <c r="AI45" i="2" s="1"/>
  <c r="Y44" i="2"/>
  <c r="X44" i="2"/>
  <c r="W44" i="2"/>
  <c r="AB44" i="2" s="1"/>
  <c r="N44" i="2"/>
  <c r="M44" i="2"/>
  <c r="L44" i="2"/>
  <c r="K44" i="2"/>
  <c r="J44" i="2"/>
  <c r="I44" i="2"/>
  <c r="AE44" i="2" s="1"/>
  <c r="AI44" i="2" s="1"/>
  <c r="Y43" i="2"/>
  <c r="X43" i="2"/>
  <c r="AA43" i="2" s="1"/>
  <c r="W43" i="2"/>
  <c r="N43" i="2"/>
  <c r="M43" i="2"/>
  <c r="AG43" i="2" s="1"/>
  <c r="L43" i="2"/>
  <c r="K43" i="2"/>
  <c r="AF43" i="2" s="1"/>
  <c r="J43" i="2"/>
  <c r="I43" i="2"/>
  <c r="AE43" i="2" s="1"/>
  <c r="AI43" i="2" s="1"/>
  <c r="Y42" i="2"/>
  <c r="X42" i="2"/>
  <c r="W42" i="2"/>
  <c r="N42" i="2"/>
  <c r="M42" i="2"/>
  <c r="L42" i="2"/>
  <c r="K42" i="2"/>
  <c r="AF42" i="2" s="1"/>
  <c r="J42" i="2"/>
  <c r="I42" i="2"/>
  <c r="AE42" i="2" s="1"/>
  <c r="AI42" i="2" s="1"/>
  <c r="AA41" i="2"/>
  <c r="Y41" i="2"/>
  <c r="X41" i="2"/>
  <c r="W41" i="2"/>
  <c r="H41" i="2"/>
  <c r="G41" i="2"/>
  <c r="N41" i="2" s="1"/>
  <c r="F41" i="2"/>
  <c r="E41" i="2"/>
  <c r="D41" i="2"/>
  <c r="C41" i="2"/>
  <c r="J41" i="2" s="1"/>
  <c r="B41" i="2"/>
  <c r="I41" i="2" s="1"/>
  <c r="Y40" i="2"/>
  <c r="X40" i="2"/>
  <c r="AA40" i="2" s="1"/>
  <c r="W40" i="2"/>
  <c r="N40" i="2"/>
  <c r="AG40" i="2" s="1"/>
  <c r="M40" i="2"/>
  <c r="L40" i="2"/>
  <c r="K40" i="2"/>
  <c r="AF40" i="2" s="1"/>
  <c r="J40" i="2"/>
  <c r="I40" i="2"/>
  <c r="AE40" i="2" s="1"/>
  <c r="AI40" i="2" s="1"/>
  <c r="AG39" i="2"/>
  <c r="Y39" i="2"/>
  <c r="X39" i="2"/>
  <c r="W39" i="2"/>
  <c r="AA39" i="2" s="1"/>
  <c r="N39" i="2"/>
  <c r="M39" i="2"/>
  <c r="L39" i="2"/>
  <c r="K39" i="2"/>
  <c r="J39" i="2"/>
  <c r="I39" i="2"/>
  <c r="AE39" i="2" s="1"/>
  <c r="AI39" i="2" s="1"/>
  <c r="Y38" i="2"/>
  <c r="X38" i="2"/>
  <c r="W38" i="2"/>
  <c r="N38" i="2"/>
  <c r="M38" i="2"/>
  <c r="AG38" i="2" s="1"/>
  <c r="L38" i="2"/>
  <c r="K38" i="2"/>
  <c r="AF38" i="2" s="1"/>
  <c r="J38" i="2"/>
  <c r="I38" i="2"/>
  <c r="AE38" i="2" s="1"/>
  <c r="AI38" i="2" s="1"/>
  <c r="Y37" i="2"/>
  <c r="X37" i="2"/>
  <c r="W37" i="2"/>
  <c r="N37" i="2"/>
  <c r="M37" i="2"/>
  <c r="L37" i="2"/>
  <c r="K37" i="2"/>
  <c r="AF37" i="2" s="1"/>
  <c r="J37" i="2"/>
  <c r="I37" i="2"/>
  <c r="AE37" i="2" s="1"/>
  <c r="AI37" i="2" s="1"/>
  <c r="Y36" i="2"/>
  <c r="X36" i="2"/>
  <c r="AA36" i="2" s="1"/>
  <c r="W36" i="2"/>
  <c r="N36" i="2"/>
  <c r="M36" i="2"/>
  <c r="L36" i="2"/>
  <c r="K36" i="2"/>
  <c r="AF36" i="2" s="1"/>
  <c r="J36" i="2"/>
  <c r="I36" i="2"/>
  <c r="AE36" i="2" s="1"/>
  <c r="AI36" i="2" s="1"/>
  <c r="Y35" i="2"/>
  <c r="X35" i="2"/>
  <c r="W35" i="2"/>
  <c r="N35" i="2"/>
  <c r="M35" i="2"/>
  <c r="AG35" i="2" s="1"/>
  <c r="L35" i="2"/>
  <c r="K35" i="2"/>
  <c r="J35" i="2"/>
  <c r="I35" i="2"/>
  <c r="AE35" i="2" s="1"/>
  <c r="AI35" i="2" s="1"/>
  <c r="Y34" i="2"/>
  <c r="X34" i="2"/>
  <c r="AA34" i="2" s="1"/>
  <c r="W34" i="2"/>
  <c r="N34" i="2"/>
  <c r="M34" i="2"/>
  <c r="L34" i="2"/>
  <c r="K34" i="2"/>
  <c r="AF34" i="2" s="1"/>
  <c r="J34" i="2"/>
  <c r="I34" i="2"/>
  <c r="Y33" i="2"/>
  <c r="X33" i="2"/>
  <c r="W33" i="2"/>
  <c r="AB33" i="2" s="1"/>
  <c r="N33" i="2"/>
  <c r="AG33" i="2" s="1"/>
  <c r="M33" i="2"/>
  <c r="L33" i="2"/>
  <c r="K33" i="2"/>
  <c r="J33" i="2"/>
  <c r="I33" i="2"/>
  <c r="AE33" i="2" s="1"/>
  <c r="AI33" i="2" s="1"/>
  <c r="Y32" i="2"/>
  <c r="X32" i="2"/>
  <c r="W32" i="2"/>
  <c r="H32" i="2"/>
  <c r="G32" i="2"/>
  <c r="N32" i="2" s="1"/>
  <c r="F32" i="2"/>
  <c r="E32" i="2"/>
  <c r="D32" i="2"/>
  <c r="K32" i="2" s="1"/>
  <c r="C32" i="2"/>
  <c r="J32" i="2" s="1"/>
  <c r="B32" i="2"/>
  <c r="AE31" i="2"/>
  <c r="AI31" i="2" s="1"/>
  <c r="Y31" i="2"/>
  <c r="AB31" i="2" s="1"/>
  <c r="X31" i="2"/>
  <c r="W31" i="2"/>
  <c r="N31" i="2"/>
  <c r="M31" i="2"/>
  <c r="L31" i="2"/>
  <c r="K31" i="2"/>
  <c r="J31" i="2"/>
  <c r="I31" i="2"/>
  <c r="Y30" i="2"/>
  <c r="AB30" i="2" s="1"/>
  <c r="X30" i="2"/>
  <c r="AA30" i="2" s="1"/>
  <c r="W30" i="2"/>
  <c r="N30" i="2"/>
  <c r="M30" i="2"/>
  <c r="AG30" i="2" s="1"/>
  <c r="L30" i="2"/>
  <c r="K30" i="2"/>
  <c r="AF30" i="2" s="1"/>
  <c r="AJ30" i="2" s="1"/>
  <c r="J30" i="2"/>
  <c r="I30" i="2"/>
  <c r="Y29" i="2"/>
  <c r="X29" i="2"/>
  <c r="AA29" i="2" s="1"/>
  <c r="W29" i="2"/>
  <c r="AB29" i="2" s="1"/>
  <c r="N29" i="2"/>
  <c r="AG29" i="2" s="1"/>
  <c r="M29" i="2"/>
  <c r="L29" i="2"/>
  <c r="K29" i="2"/>
  <c r="AF29" i="2" s="1"/>
  <c r="J29" i="2"/>
  <c r="I29" i="2"/>
  <c r="AE29" i="2" s="1"/>
  <c r="AI29" i="2" s="1"/>
  <c r="Y28" i="2"/>
  <c r="X28" i="2"/>
  <c r="AA28" i="2" s="1"/>
  <c r="W28" i="2"/>
  <c r="AB28" i="2" s="1"/>
  <c r="N28" i="2"/>
  <c r="M28" i="2"/>
  <c r="L28" i="2"/>
  <c r="K28" i="2"/>
  <c r="AF28" i="2" s="1"/>
  <c r="J28" i="2"/>
  <c r="I28" i="2"/>
  <c r="AE28" i="2" s="1"/>
  <c r="AI28" i="2" s="1"/>
  <c r="AE27" i="2"/>
  <c r="AI27" i="2" s="1"/>
  <c r="Y27" i="2"/>
  <c r="AB27" i="2" s="1"/>
  <c r="X27" i="2"/>
  <c r="W27" i="2"/>
  <c r="N27" i="2"/>
  <c r="M27" i="2"/>
  <c r="L27" i="2"/>
  <c r="K27" i="2"/>
  <c r="J27" i="2"/>
  <c r="I27" i="2"/>
  <c r="Y26" i="2"/>
  <c r="AB26" i="2" s="1"/>
  <c r="X26" i="2"/>
  <c r="AA26" i="2" s="1"/>
  <c r="W26" i="2"/>
  <c r="N26" i="2"/>
  <c r="M26" i="2"/>
  <c r="AG26" i="2" s="1"/>
  <c r="L26" i="2"/>
  <c r="K26" i="2"/>
  <c r="AF26" i="2" s="1"/>
  <c r="J26" i="2"/>
  <c r="I26" i="2"/>
  <c r="Y25" i="2"/>
  <c r="X25" i="2"/>
  <c r="AA25" i="2" s="1"/>
  <c r="W25" i="2"/>
  <c r="AB25" i="2" s="1"/>
  <c r="N25" i="2"/>
  <c r="H25" i="2"/>
  <c r="G25" i="2"/>
  <c r="F25" i="2"/>
  <c r="M25" i="2" s="1"/>
  <c r="E25" i="2"/>
  <c r="L25" i="2" s="1"/>
  <c r="D25" i="2"/>
  <c r="K25" i="2" s="1"/>
  <c r="AF25" i="2" s="1"/>
  <c r="AJ25" i="2" s="1"/>
  <c r="C25" i="2"/>
  <c r="J25" i="2" s="1"/>
  <c r="B25" i="2"/>
  <c r="I25" i="2" s="1"/>
  <c r="Y24" i="2"/>
  <c r="X24" i="2"/>
  <c r="AA24" i="2" s="1"/>
  <c r="W24" i="2"/>
  <c r="N24" i="2"/>
  <c r="M24" i="2"/>
  <c r="L24" i="2"/>
  <c r="K24" i="2"/>
  <c r="AF24" i="2" s="1"/>
  <c r="J24" i="2"/>
  <c r="I24" i="2"/>
  <c r="Y23" i="2"/>
  <c r="X23" i="2"/>
  <c r="W23" i="2"/>
  <c r="AB23" i="2" s="1"/>
  <c r="N23" i="2"/>
  <c r="AG23" i="2" s="1"/>
  <c r="M23" i="2"/>
  <c r="L23" i="2"/>
  <c r="K23" i="2"/>
  <c r="J23" i="2"/>
  <c r="I23" i="2"/>
  <c r="AE23" i="2" s="1"/>
  <c r="AI23" i="2" s="1"/>
  <c r="Y22" i="2"/>
  <c r="X22" i="2"/>
  <c r="AA22" i="2" s="1"/>
  <c r="W22" i="2"/>
  <c r="N22" i="2"/>
  <c r="M22" i="2"/>
  <c r="AG22" i="2" s="1"/>
  <c r="L22" i="2"/>
  <c r="AF22" i="2" s="1"/>
  <c r="K22" i="2"/>
  <c r="J22" i="2"/>
  <c r="I22" i="2"/>
  <c r="AE22" i="2" s="1"/>
  <c r="AI22" i="2" s="1"/>
  <c r="AA21" i="2"/>
  <c r="Y21" i="2"/>
  <c r="X21" i="2"/>
  <c r="W21" i="2"/>
  <c r="N21" i="2"/>
  <c r="M21" i="2"/>
  <c r="AG21" i="2" s="1"/>
  <c r="L21" i="2"/>
  <c r="AF21" i="2" s="1"/>
  <c r="AJ21" i="2" s="1"/>
  <c r="AO21" i="2" s="1"/>
  <c r="AP21" i="2" s="1"/>
  <c r="K21" i="2"/>
  <c r="J21" i="2"/>
  <c r="I21" i="2"/>
  <c r="AE21" i="2" s="1"/>
  <c r="AI21" i="2" s="1"/>
  <c r="Y20" i="2"/>
  <c r="X20" i="2"/>
  <c r="AA20" i="2" s="1"/>
  <c r="W20" i="2"/>
  <c r="N20" i="2"/>
  <c r="M20" i="2"/>
  <c r="L20" i="2"/>
  <c r="K20" i="2"/>
  <c r="AF20" i="2" s="1"/>
  <c r="J20" i="2"/>
  <c r="I20" i="2"/>
  <c r="Y19" i="2"/>
  <c r="X19" i="2"/>
  <c r="W19" i="2"/>
  <c r="AB19" i="2" s="1"/>
  <c r="N19" i="2"/>
  <c r="AG19" i="2" s="1"/>
  <c r="M19" i="2"/>
  <c r="L19" i="2"/>
  <c r="K19" i="2"/>
  <c r="J19" i="2"/>
  <c r="I19" i="2"/>
  <c r="AE19" i="2" s="1"/>
  <c r="AI19" i="2" s="1"/>
  <c r="Y18" i="2"/>
  <c r="X18" i="2"/>
  <c r="W18" i="2"/>
  <c r="H18" i="2"/>
  <c r="G18" i="2"/>
  <c r="N18" i="2" s="1"/>
  <c r="F18" i="2"/>
  <c r="E18" i="2"/>
  <c r="D18" i="2"/>
  <c r="K18" i="2" s="1"/>
  <c r="C18" i="2"/>
  <c r="J18" i="2" s="1"/>
  <c r="B18" i="2"/>
  <c r="AE17" i="2"/>
  <c r="AI17" i="2" s="1"/>
  <c r="Y17" i="2"/>
  <c r="AB17" i="2" s="1"/>
  <c r="X17" i="2"/>
  <c r="AA17" i="2" s="1"/>
  <c r="W17" i="2"/>
  <c r="N17" i="2"/>
  <c r="M17" i="2"/>
  <c r="L17" i="2"/>
  <c r="K17" i="2"/>
  <c r="J17" i="2"/>
  <c r="I17" i="2"/>
  <c r="Y16" i="2"/>
  <c r="AB16" i="2" s="1"/>
  <c r="X16" i="2"/>
  <c r="AA16" i="2" s="1"/>
  <c r="W16" i="2"/>
  <c r="N16" i="2"/>
  <c r="M16" i="2"/>
  <c r="AG16" i="2" s="1"/>
  <c r="L16" i="2"/>
  <c r="K16" i="2"/>
  <c r="AF16" i="2" s="1"/>
  <c r="AJ16" i="2" s="1"/>
  <c r="J16" i="2"/>
  <c r="I16" i="2"/>
  <c r="Y15" i="2"/>
  <c r="X15" i="2"/>
  <c r="AA15" i="2" s="1"/>
  <c r="W15" i="2"/>
  <c r="AB15" i="2" s="1"/>
  <c r="N15" i="2"/>
  <c r="AG15" i="2" s="1"/>
  <c r="AK15" i="2" s="1"/>
  <c r="M15" i="2"/>
  <c r="L15" i="2"/>
  <c r="K15" i="2"/>
  <c r="AF15" i="2" s="1"/>
  <c r="J15" i="2"/>
  <c r="I15" i="2"/>
  <c r="AE15" i="2" s="1"/>
  <c r="AI15" i="2" s="1"/>
  <c r="Y14" i="2"/>
  <c r="X14" i="2"/>
  <c r="AA14" i="2" s="1"/>
  <c r="W14" i="2"/>
  <c r="AB14" i="2" s="1"/>
  <c r="N14" i="2"/>
  <c r="M14" i="2"/>
  <c r="AG14" i="2" s="1"/>
  <c r="AK14" i="2" s="1"/>
  <c r="L14" i="2"/>
  <c r="K14" i="2"/>
  <c r="J14" i="2"/>
  <c r="I14" i="2"/>
  <c r="AE14" i="2" s="1"/>
  <c r="AI14" i="2" s="1"/>
  <c r="H8" i="2"/>
  <c r="H7" i="2"/>
  <c r="H6" i="2"/>
  <c r="H5" i="2"/>
  <c r="H4" i="2"/>
  <c r="H3" i="2"/>
  <c r="G62" i="1"/>
  <c r="F62" i="1"/>
  <c r="E62" i="1"/>
  <c r="D62" i="1"/>
  <c r="C62" i="1"/>
  <c r="B62" i="1"/>
  <c r="G57" i="1"/>
  <c r="F57" i="1"/>
  <c r="E57" i="1"/>
  <c r="D57" i="1"/>
  <c r="C57" i="1"/>
  <c r="B57" i="1"/>
  <c r="G52" i="1"/>
  <c r="F52" i="1"/>
  <c r="E52" i="1"/>
  <c r="D52" i="1"/>
  <c r="C52" i="1"/>
  <c r="B52" i="1"/>
  <c r="G45" i="1"/>
  <c r="F45" i="1"/>
  <c r="E45" i="1"/>
  <c r="D45" i="1"/>
  <c r="C45" i="1"/>
  <c r="B45" i="1"/>
  <c r="G39" i="1"/>
  <c r="F39" i="1"/>
  <c r="E39" i="1"/>
  <c r="D39" i="1"/>
  <c r="C39" i="1"/>
  <c r="B39" i="1"/>
  <c r="G33" i="1"/>
  <c r="F33" i="1"/>
  <c r="E33" i="1"/>
  <c r="D33" i="1"/>
  <c r="C33" i="1"/>
  <c r="B33" i="1"/>
  <c r="G27" i="1"/>
  <c r="F27" i="1"/>
  <c r="E27" i="1"/>
  <c r="D27" i="1"/>
  <c r="C27" i="1"/>
  <c r="B27" i="1"/>
  <c r="G19" i="1"/>
  <c r="F19" i="1"/>
  <c r="E19" i="1"/>
  <c r="D19" i="1"/>
  <c r="C19" i="1"/>
  <c r="B19" i="1"/>
  <c r="G12" i="1"/>
  <c r="F12" i="1"/>
  <c r="E12" i="1"/>
  <c r="D12" i="1"/>
  <c r="C12" i="1"/>
  <c r="B12" i="1"/>
  <c r="AJ45" i="2" l="1"/>
  <c r="AO45" i="2" s="1"/>
  <c r="AP45" i="2" s="1"/>
  <c r="AJ55" i="2"/>
  <c r="AJ42" i="2"/>
  <c r="AJ26" i="2"/>
  <c r="AK26" i="2"/>
  <c r="AQ26" i="2" s="1"/>
  <c r="AR26" i="2" s="1"/>
  <c r="AK30" i="2"/>
  <c r="AB36" i="2"/>
  <c r="AB40" i="2"/>
  <c r="AK40" i="2" s="1"/>
  <c r="AQ40" i="2" s="1"/>
  <c r="AR40" i="2" s="1"/>
  <c r="AB42" i="2"/>
  <c r="AK46" i="2"/>
  <c r="AB56" i="2"/>
  <c r="L60" i="2"/>
  <c r="AB61" i="2"/>
  <c r="AA18" i="2"/>
  <c r="AG20" i="2"/>
  <c r="AB22" i="2"/>
  <c r="AG24" i="2"/>
  <c r="AK24" i="2" s="1"/>
  <c r="AQ24" i="2" s="1"/>
  <c r="AR24" i="2" s="1"/>
  <c r="AJ28" i="2"/>
  <c r="AO28" i="2" s="1"/>
  <c r="AP28" i="2" s="1"/>
  <c r="AA32" i="2"/>
  <c r="AG34" i="2"/>
  <c r="AK34" i="2" s="1"/>
  <c r="AQ34" i="2" s="1"/>
  <c r="AR34" i="2" s="1"/>
  <c r="AG37" i="2"/>
  <c r="M41" i="2"/>
  <c r="AG41" i="2" s="1"/>
  <c r="J47" i="2"/>
  <c r="AE47" i="2" s="1"/>
  <c r="AI47" i="2" s="1"/>
  <c r="AA48" i="2"/>
  <c r="AE50" i="2"/>
  <c r="AI50" i="2" s="1"/>
  <c r="AA51" i="2"/>
  <c r="AJ51" i="2" s="1"/>
  <c r="AO51" i="2" s="1"/>
  <c r="AP51" i="2" s="1"/>
  <c r="AG53" i="2"/>
  <c r="AB54" i="2"/>
  <c r="AK54" i="2" s="1"/>
  <c r="AQ54" i="2" s="1"/>
  <c r="AR54" i="2" s="1"/>
  <c r="M60" i="2"/>
  <c r="AG60" i="2" s="1"/>
  <c r="AK60" i="2" s="1"/>
  <c r="AQ60" i="2" s="1"/>
  <c r="AR60" i="2" s="1"/>
  <c r="AG65" i="2"/>
  <c r="AB66" i="2"/>
  <c r="AA67" i="2"/>
  <c r="AG71" i="2"/>
  <c r="AG72" i="2"/>
  <c r="AF73" i="2"/>
  <c r="AJ73" i="2" s="1"/>
  <c r="AG74" i="2"/>
  <c r="AA75" i="2"/>
  <c r="N77" i="2"/>
  <c r="AG77" i="2" s="1"/>
  <c r="AK77" i="2" s="1"/>
  <c r="AA78" i="2"/>
  <c r="AJ20" i="2"/>
  <c r="AA23" i="2"/>
  <c r="AJ15" i="2"/>
  <c r="AK16" i="2"/>
  <c r="AE25" i="2"/>
  <c r="AI25" i="2" s="1"/>
  <c r="AJ29" i="2"/>
  <c r="AO29" i="2" s="1"/>
  <c r="AP29" i="2" s="1"/>
  <c r="L41" i="2"/>
  <c r="AB55" i="2"/>
  <c r="AK55" i="2" s="1"/>
  <c r="AK57" i="2"/>
  <c r="AQ57" i="2" s="1"/>
  <c r="AR57" i="2" s="1"/>
  <c r="AB59" i="2"/>
  <c r="AB64" i="2"/>
  <c r="AK64" i="2" s="1"/>
  <c r="AQ64" i="2" s="1"/>
  <c r="AR64" i="2" s="1"/>
  <c r="AB76" i="2"/>
  <c r="AE16" i="2"/>
  <c r="AI16" i="2" s="1"/>
  <c r="AO16" i="2" s="1"/>
  <c r="AP16" i="2" s="1"/>
  <c r="AB18" i="2"/>
  <c r="AK19" i="2"/>
  <c r="AQ19" i="2" s="1"/>
  <c r="AR19" i="2" s="1"/>
  <c r="AE20" i="2"/>
  <c r="AI20" i="2" s="1"/>
  <c r="AB20" i="2"/>
  <c r="AB21" i="2"/>
  <c r="AJ22" i="2"/>
  <c r="AO22" i="2" s="1"/>
  <c r="AP22" i="2" s="1"/>
  <c r="AK23" i="2"/>
  <c r="AQ23" i="2" s="1"/>
  <c r="AR23" i="2" s="1"/>
  <c r="AE24" i="2"/>
  <c r="AI24" i="2" s="1"/>
  <c r="AB24" i="2"/>
  <c r="AE26" i="2"/>
  <c r="AI26" i="2" s="1"/>
  <c r="AA27" i="2"/>
  <c r="AE30" i="2"/>
  <c r="AI30" i="2" s="1"/>
  <c r="AA31" i="2"/>
  <c r="AB32" i="2"/>
  <c r="AE34" i="2"/>
  <c r="AI34" i="2" s="1"/>
  <c r="AB34" i="2"/>
  <c r="AB35" i="2"/>
  <c r="AK35" i="2" s="1"/>
  <c r="AQ35" i="2" s="1"/>
  <c r="AR35" i="2" s="1"/>
  <c r="AG36" i="2"/>
  <c r="AK36" i="2" s="1"/>
  <c r="AQ36" i="2" s="1"/>
  <c r="AR36" i="2" s="1"/>
  <c r="AB38" i="2"/>
  <c r="AK38" i="2" s="1"/>
  <c r="AQ38" i="2" s="1"/>
  <c r="AR38" i="2" s="1"/>
  <c r="AF39" i="2"/>
  <c r="AB41" i="2"/>
  <c r="AG42" i="2"/>
  <c r="AK42" i="2" s="1"/>
  <c r="AB43" i="2"/>
  <c r="AF44" i="2"/>
  <c r="AE46" i="2"/>
  <c r="AI46" i="2" s="1"/>
  <c r="AQ46" i="2" s="1"/>
  <c r="AR46" i="2" s="1"/>
  <c r="K47" i="2"/>
  <c r="AF48" i="2"/>
  <c r="AB51" i="2"/>
  <c r="AK51" i="2" s="1"/>
  <c r="AQ51" i="2" s="1"/>
  <c r="AR51" i="2" s="1"/>
  <c r="AG52" i="2"/>
  <c r="AE53" i="2"/>
  <c r="AI53" i="2" s="1"/>
  <c r="AB53" i="2"/>
  <c r="AG56" i="2"/>
  <c r="AB57" i="2"/>
  <c r="AF58" i="2"/>
  <c r="AJ58" i="2" s="1"/>
  <c r="AO58" i="2" s="1"/>
  <c r="AP58" i="2" s="1"/>
  <c r="AB60" i="2"/>
  <c r="AG61" i="2"/>
  <c r="AK61" i="2" s="1"/>
  <c r="AQ61" i="2" s="1"/>
  <c r="AR61" i="2" s="1"/>
  <c r="AB62" i="2"/>
  <c r="AK62" i="2" s="1"/>
  <c r="AQ62" i="2" s="1"/>
  <c r="AR62" i="2" s="1"/>
  <c r="AF63" i="2"/>
  <c r="AJ63" i="2" s="1"/>
  <c r="AB69" i="2"/>
  <c r="AB72" i="2"/>
  <c r="AK72" i="2" s="1"/>
  <c r="AE74" i="2"/>
  <c r="AI74" i="2" s="1"/>
  <c r="AB75" i="2"/>
  <c r="AG76" i="2"/>
  <c r="AK76" i="2" s="1"/>
  <c r="AQ76" i="2" s="1"/>
  <c r="AR76" i="2" s="1"/>
  <c r="AF78" i="2"/>
  <c r="AQ14" i="2"/>
  <c r="AR14" i="2" s="1"/>
  <c r="AK22" i="2"/>
  <c r="AQ22" i="2" s="1"/>
  <c r="AR22" i="2" s="1"/>
  <c r="AE60" i="2"/>
  <c r="AI60" i="2" s="1"/>
  <c r="AF17" i="2"/>
  <c r="AJ17" i="2" s="1"/>
  <c r="AO17" i="2" s="1"/>
  <c r="AP17" i="2" s="1"/>
  <c r="AA19" i="2"/>
  <c r="AK21" i="2"/>
  <c r="AJ24" i="2"/>
  <c r="AG25" i="2"/>
  <c r="AK25" i="2" s="1"/>
  <c r="AF27" i="2"/>
  <c r="AJ27" i="2" s="1"/>
  <c r="AO27" i="2" s="1"/>
  <c r="AP27" i="2" s="1"/>
  <c r="AG28" i="2"/>
  <c r="AK28" i="2" s="1"/>
  <c r="AQ28" i="2" s="1"/>
  <c r="AR28" i="2" s="1"/>
  <c r="AF31" i="2"/>
  <c r="AA33" i="2"/>
  <c r="AJ34" i="2"/>
  <c r="AA37" i="2"/>
  <c r="AJ37" i="2" s="1"/>
  <c r="AO37" i="2" s="1"/>
  <c r="AP37" i="2" s="1"/>
  <c r="AA47" i="2"/>
  <c r="AA65" i="2"/>
  <c r="AJ65" i="2" s="1"/>
  <c r="AO65" i="2" s="1"/>
  <c r="AP65" i="2" s="1"/>
  <c r="AA71" i="2"/>
  <c r="AG73" i="2"/>
  <c r="AJ74" i="2"/>
  <c r="AK75" i="2"/>
  <c r="AA77" i="2"/>
  <c r="AJ77" i="2" s="1"/>
  <c r="AG17" i="2"/>
  <c r="AK17" i="2" s="1"/>
  <c r="AQ17" i="2" s="1"/>
  <c r="AR17" i="2" s="1"/>
  <c r="M18" i="2"/>
  <c r="AF19" i="2"/>
  <c r="AJ19" i="2" s="1"/>
  <c r="AO19" i="2" s="1"/>
  <c r="AP19" i="2" s="1"/>
  <c r="AF23" i="2"/>
  <c r="AJ23" i="2" s="1"/>
  <c r="AO23" i="2" s="1"/>
  <c r="AP23" i="2" s="1"/>
  <c r="AG27" i="2"/>
  <c r="AK27" i="2" s="1"/>
  <c r="AQ27" i="2" s="1"/>
  <c r="AR27" i="2" s="1"/>
  <c r="AG31" i="2"/>
  <c r="AK31" i="2" s="1"/>
  <c r="AQ31" i="2" s="1"/>
  <c r="AR31" i="2" s="1"/>
  <c r="M32" i="2"/>
  <c r="AG32" i="2" s="1"/>
  <c r="AK32" i="2" s="1"/>
  <c r="AF33" i="2"/>
  <c r="AB37" i="2"/>
  <c r="K41" i="2"/>
  <c r="AA42" i="2"/>
  <c r="AG44" i="2"/>
  <c r="AK44" i="2" s="1"/>
  <c r="AQ44" i="2" s="1"/>
  <c r="AR44" i="2" s="1"/>
  <c r="AB45" i="2"/>
  <c r="N47" i="2"/>
  <c r="AB47" i="2"/>
  <c r="AA52" i="2"/>
  <c r="AE54" i="2"/>
  <c r="AI54" i="2" s="1"/>
  <c r="AA56" i="2"/>
  <c r="AJ56" i="2" s="1"/>
  <c r="AO56" i="2" s="1"/>
  <c r="AP56" i="2" s="1"/>
  <c r="AG58" i="2"/>
  <c r="AK58" i="2" s="1"/>
  <c r="K60" i="2"/>
  <c r="AA61" i="2"/>
  <c r="AJ61" i="2" s="1"/>
  <c r="AO61" i="2" s="1"/>
  <c r="AP61" i="2" s="1"/>
  <c r="AG63" i="2"/>
  <c r="AK63" i="2" s="1"/>
  <c r="AB65" i="2"/>
  <c r="AG66" i="2"/>
  <c r="AK66" i="2" s="1"/>
  <c r="AQ66" i="2" s="1"/>
  <c r="AR66" i="2" s="1"/>
  <c r="M67" i="2"/>
  <c r="AG67" i="2" s="1"/>
  <c r="AK67" i="2" s="1"/>
  <c r="AF68" i="2"/>
  <c r="AJ68" i="2" s="1"/>
  <c r="AG69" i="2"/>
  <c r="AK69" i="2" s="1"/>
  <c r="AQ69" i="2" s="1"/>
  <c r="AR69" i="2" s="1"/>
  <c r="AE70" i="2"/>
  <c r="AI70" i="2" s="1"/>
  <c r="AF71" i="2"/>
  <c r="AJ71" i="2" s="1"/>
  <c r="AE73" i="2"/>
  <c r="AI73" i="2" s="1"/>
  <c r="AA73" i="2"/>
  <c r="AA76" i="2"/>
  <c r="AB77" i="2"/>
  <c r="AF79" i="2"/>
  <c r="AJ79" i="2" s="1"/>
  <c r="AB79" i="2"/>
  <c r="AK59" i="2"/>
  <c r="AO14" i="2"/>
  <c r="AP14" i="2" s="1"/>
  <c r="AK29" i="2"/>
  <c r="AQ29" i="2" s="1"/>
  <c r="AR29" i="2" s="1"/>
  <c r="AQ25" i="2"/>
  <c r="AR25" i="2" s="1"/>
  <c r="AO25" i="2"/>
  <c r="AP25" i="2" s="1"/>
  <c r="AQ30" i="2"/>
  <c r="AR30" i="2" s="1"/>
  <c r="AK33" i="2"/>
  <c r="AQ33" i="2" s="1"/>
  <c r="AR33" i="2" s="1"/>
  <c r="AQ15" i="2"/>
  <c r="AR15" i="2" s="1"/>
  <c r="AF18" i="2"/>
  <c r="AJ18" i="2" s="1"/>
  <c r="AG18" i="2"/>
  <c r="AO15" i="2"/>
  <c r="AP15" i="2" s="1"/>
  <c r="AQ16" i="2"/>
  <c r="AR16" i="2" s="1"/>
  <c r="AO20" i="2"/>
  <c r="AP20" i="2" s="1"/>
  <c r="AQ21" i="2"/>
  <c r="AR21" i="2" s="1"/>
  <c r="AO30" i="2"/>
  <c r="AP30" i="2" s="1"/>
  <c r="AJ39" i="2"/>
  <c r="AO39" i="2" s="1"/>
  <c r="AP39" i="2" s="1"/>
  <c r="AB39" i="2"/>
  <c r="AF41" i="2"/>
  <c r="AJ41" i="2" s="1"/>
  <c r="AO50" i="2"/>
  <c r="AP50" i="2" s="1"/>
  <c r="L18" i="2"/>
  <c r="L32" i="2"/>
  <c r="AF32" i="2" s="1"/>
  <c r="AJ32" i="2" s="1"/>
  <c r="AO32" i="2" s="1"/>
  <c r="AP32" i="2" s="1"/>
  <c r="AK39" i="2"/>
  <c r="AQ39" i="2" s="1"/>
  <c r="AR39" i="2" s="1"/>
  <c r="AQ42" i="2"/>
  <c r="AR42" i="2" s="1"/>
  <c r="AJ43" i="2"/>
  <c r="AO43" i="2" s="1"/>
  <c r="AP43" i="2" s="1"/>
  <c r="AF47" i="2"/>
  <c r="AJ47" i="2" s="1"/>
  <c r="AJ48" i="2"/>
  <c r="AO48" i="2" s="1"/>
  <c r="AP48" i="2" s="1"/>
  <c r="AJ52" i="2"/>
  <c r="AO52" i="2" s="1"/>
  <c r="AP52" i="2" s="1"/>
  <c r="I18" i="2"/>
  <c r="AE18" i="2" s="1"/>
  <c r="AI18" i="2" s="1"/>
  <c r="I32" i="2"/>
  <c r="AE32" i="2" s="1"/>
  <c r="AI32" i="2" s="1"/>
  <c r="AQ32" i="2" s="1"/>
  <c r="AR32" i="2" s="1"/>
  <c r="AA38" i="2"/>
  <c r="AJ38" i="2" s="1"/>
  <c r="AO38" i="2" s="1"/>
  <c r="AP38" i="2" s="1"/>
  <c r="AE41" i="2"/>
  <c r="AI41" i="2" s="1"/>
  <c r="AO42" i="2"/>
  <c r="AP42" i="2" s="1"/>
  <c r="AO46" i="2"/>
  <c r="AP46" i="2" s="1"/>
  <c r="AF35" i="2"/>
  <c r="AJ35" i="2" s="1"/>
  <c r="AO35" i="2" s="1"/>
  <c r="AP35" i="2" s="1"/>
  <c r="AJ36" i="2"/>
  <c r="AO36" i="2" s="1"/>
  <c r="AP36" i="2" s="1"/>
  <c r="AJ40" i="2"/>
  <c r="AO40" i="2" s="1"/>
  <c r="AP40" i="2" s="1"/>
  <c r="AK43" i="2"/>
  <c r="AQ43" i="2" s="1"/>
  <c r="AR43" i="2" s="1"/>
  <c r="AK45" i="2"/>
  <c r="AQ45" i="2" s="1"/>
  <c r="AR45" i="2" s="1"/>
  <c r="AG47" i="2"/>
  <c r="AK47" i="2" s="1"/>
  <c r="AK48" i="2"/>
  <c r="AQ48" i="2" s="1"/>
  <c r="AR48" i="2" s="1"/>
  <c r="AK50" i="2"/>
  <c r="AQ50" i="2" s="1"/>
  <c r="AR50" i="2" s="1"/>
  <c r="AK52" i="2"/>
  <c r="AQ52" i="2" s="1"/>
  <c r="AR52" i="2" s="1"/>
  <c r="AF60" i="2"/>
  <c r="AJ60" i="2" s="1"/>
  <c r="AJ66" i="2"/>
  <c r="AO66" i="2" s="1"/>
  <c r="AP66" i="2" s="1"/>
  <c r="AO68" i="2"/>
  <c r="AP68" i="2" s="1"/>
  <c r="AK71" i="2"/>
  <c r="AQ71" i="2" s="1"/>
  <c r="AR71" i="2" s="1"/>
  <c r="AJ75" i="2"/>
  <c r="AO75" i="2" s="1"/>
  <c r="AP75" i="2" s="1"/>
  <c r="AO79" i="2"/>
  <c r="AP79" i="2" s="1"/>
  <c r="AA44" i="2"/>
  <c r="AJ44" i="2" s="1"/>
  <c r="AO44" i="2" s="1"/>
  <c r="AP44" i="2" s="1"/>
  <c r="AA49" i="2"/>
  <c r="AJ49" i="2" s="1"/>
  <c r="AO49" i="2" s="1"/>
  <c r="AP49" i="2" s="1"/>
  <c r="AA53" i="2"/>
  <c r="AJ53" i="2" s="1"/>
  <c r="AO53" i="2" s="1"/>
  <c r="AP53" i="2" s="1"/>
  <c r="AA54" i="2"/>
  <c r="AE59" i="2"/>
  <c r="AI59" i="2" s="1"/>
  <c r="AE64" i="2"/>
  <c r="AI64" i="2" s="1"/>
  <c r="AO64" i="2" s="1"/>
  <c r="AP64" i="2" s="1"/>
  <c r="AQ78" i="2"/>
  <c r="AR78" i="2" s="1"/>
  <c r="AF54" i="2"/>
  <c r="AJ54" i="2" s="1"/>
  <c r="AO54" i="2" s="1"/>
  <c r="AP54" i="2" s="1"/>
  <c r="AQ58" i="2"/>
  <c r="AR58" i="2" s="1"/>
  <c r="AQ63" i="2"/>
  <c r="AR63" i="2" s="1"/>
  <c r="AF67" i="2"/>
  <c r="AJ67" i="2" s="1"/>
  <c r="AQ70" i="2"/>
  <c r="AR70" i="2" s="1"/>
  <c r="AO71" i="2"/>
  <c r="AP71" i="2" s="1"/>
  <c r="AK74" i="2"/>
  <c r="AQ74" i="2" s="1"/>
  <c r="AR74" i="2" s="1"/>
  <c r="AE55" i="2"/>
  <c r="AI55" i="2" s="1"/>
  <c r="AF57" i="2"/>
  <c r="AJ57" i="2" s="1"/>
  <c r="AO57" i="2" s="1"/>
  <c r="AP57" i="2" s="1"/>
  <c r="AJ59" i="2"/>
  <c r="AO59" i="2" s="1"/>
  <c r="AP59" i="2" s="1"/>
  <c r="AF62" i="2"/>
  <c r="AJ62" i="2" s="1"/>
  <c r="AO62" i="2" s="1"/>
  <c r="AP62" i="2" s="1"/>
  <c r="AO63" i="2"/>
  <c r="AP63" i="2" s="1"/>
  <c r="AJ70" i="2"/>
  <c r="AO70" i="2" s="1"/>
  <c r="AP70" i="2" s="1"/>
  <c r="AO74" i="2"/>
  <c r="AP74" i="2" s="1"/>
  <c r="AQ75" i="2"/>
  <c r="AR75" i="2" s="1"/>
  <c r="AJ76" i="2"/>
  <c r="AO76" i="2" s="1"/>
  <c r="AP76" i="2" s="1"/>
  <c r="AE77" i="2"/>
  <c r="AI77" i="2" s="1"/>
  <c r="AJ78" i="2"/>
  <c r="AO78" i="2" s="1"/>
  <c r="AP78" i="2" s="1"/>
  <c r="AK79" i="2"/>
  <c r="AQ79" i="2" s="1"/>
  <c r="AR79" i="2" s="1"/>
  <c r="L67" i="2"/>
  <c r="AB68" i="2"/>
  <c r="AK68" i="2" s="1"/>
  <c r="AQ68" i="2" s="1"/>
  <c r="AR68" i="2" s="1"/>
  <c r="L72" i="2"/>
  <c r="AF72" i="2" s="1"/>
  <c r="AJ72" i="2" s="1"/>
  <c r="AB73" i="2"/>
  <c r="AK73" i="2" s="1"/>
  <c r="I67" i="2"/>
  <c r="AE67" i="2" s="1"/>
  <c r="AI67" i="2" s="1"/>
  <c r="AQ67" i="2" s="1"/>
  <c r="AR67" i="2" s="1"/>
  <c r="I72" i="2"/>
  <c r="AE72" i="2" s="1"/>
  <c r="AI72" i="2" s="1"/>
  <c r="AJ31" i="2" l="1"/>
  <c r="AO31" i="2" s="1"/>
  <c r="AP31" i="2" s="1"/>
  <c r="AK41" i="2"/>
  <c r="AQ41" i="2" s="1"/>
  <c r="AR41" i="2" s="1"/>
  <c r="AO26" i="2"/>
  <c r="AP26" i="2" s="1"/>
  <c r="AK56" i="2"/>
  <c r="AQ56" i="2" s="1"/>
  <c r="AR56" i="2" s="1"/>
  <c r="AK53" i="2"/>
  <c r="AQ53" i="2" s="1"/>
  <c r="AR53" i="2" s="1"/>
  <c r="AK37" i="2"/>
  <c r="AQ37" i="2" s="1"/>
  <c r="AR37" i="2" s="1"/>
  <c r="AK20" i="2"/>
  <c r="AQ20" i="2" s="1"/>
  <c r="AR20" i="2" s="1"/>
  <c r="AO73" i="2"/>
  <c r="AP73" i="2" s="1"/>
  <c r="AO47" i="2"/>
  <c r="AP47" i="2" s="1"/>
  <c r="AQ73" i="2"/>
  <c r="AR73" i="2" s="1"/>
  <c r="AQ59" i="2"/>
  <c r="AR59" i="2" s="1"/>
  <c r="AO60" i="2"/>
  <c r="AP60" i="2" s="1"/>
  <c r="AJ33" i="2"/>
  <c r="AO33" i="2" s="1"/>
  <c r="AP33" i="2" s="1"/>
  <c r="AQ47" i="2"/>
  <c r="AR47" i="2" s="1"/>
  <c r="AO72" i="2"/>
  <c r="AP72" i="2" s="1"/>
  <c r="AO77" i="2"/>
  <c r="AP77" i="2" s="1"/>
  <c r="AQ55" i="2"/>
  <c r="AR55" i="2" s="1"/>
  <c r="AK18" i="2"/>
  <c r="AO34" i="2"/>
  <c r="AP34" i="2" s="1"/>
  <c r="AO24" i="2"/>
  <c r="AP24" i="2" s="1"/>
  <c r="AK65" i="2"/>
  <c r="AQ65" i="2" s="1"/>
  <c r="AR65" i="2" s="1"/>
  <c r="AO55" i="2"/>
  <c r="AP55" i="2" s="1"/>
  <c r="AO41" i="2"/>
  <c r="AP41" i="2" s="1"/>
  <c r="AQ18" i="2"/>
  <c r="AR18" i="2" s="1"/>
  <c r="AO67" i="2"/>
  <c r="AP67" i="2" s="1"/>
  <c r="AQ72" i="2"/>
  <c r="AR72" i="2" s="1"/>
  <c r="AO18" i="2"/>
  <c r="AP18" i="2" s="1"/>
  <c r="AQ77" i="2"/>
  <c r="AR77" i="2" s="1"/>
</calcChain>
</file>

<file path=xl/sharedStrings.xml><?xml version="1.0" encoding="utf-8"?>
<sst xmlns="http://schemas.openxmlformats.org/spreadsheetml/2006/main" count="236" uniqueCount="172">
  <si>
    <t>gene list</t>
  </si>
  <si>
    <t>atp1</t>
  </si>
  <si>
    <t>atp4</t>
  </si>
  <si>
    <t>atp6-1</t>
  </si>
  <si>
    <t>atp8</t>
  </si>
  <si>
    <t>atp9</t>
  </si>
  <si>
    <t>ccmB</t>
  </si>
  <si>
    <t>ccmC</t>
  </si>
  <si>
    <t>CcmFC ex1</t>
  </si>
  <si>
    <t>CcmFC</t>
  </si>
  <si>
    <t>CcmFC ex2</t>
  </si>
  <si>
    <t>ccmFN1</t>
  </si>
  <si>
    <t>ccmFN2</t>
  </si>
  <si>
    <t>Cob</t>
  </si>
  <si>
    <t>Cox1</t>
  </si>
  <si>
    <t>Cox2</t>
  </si>
  <si>
    <t>Cox3</t>
  </si>
  <si>
    <t>Cox2 ex1</t>
  </si>
  <si>
    <t>MatR</t>
  </si>
  <si>
    <t>Cox2 ex2</t>
  </si>
  <si>
    <t>Nad1</t>
  </si>
  <si>
    <t>Nad2</t>
  </si>
  <si>
    <t>Nad3</t>
  </si>
  <si>
    <t>Nad4</t>
  </si>
  <si>
    <t>Nad1 ex1</t>
  </si>
  <si>
    <t>Nad4L</t>
  </si>
  <si>
    <t>Nad1 ex2</t>
  </si>
  <si>
    <t>Nad5</t>
  </si>
  <si>
    <t>Nad1 ex3</t>
  </si>
  <si>
    <t>Nad6</t>
  </si>
  <si>
    <t>Nad1 ex4</t>
  </si>
  <si>
    <t>Nad7</t>
  </si>
  <si>
    <t>Nad1 ex5</t>
  </si>
  <si>
    <t>Nad9</t>
  </si>
  <si>
    <t>Rpl16</t>
  </si>
  <si>
    <t>Nad2 ex1</t>
  </si>
  <si>
    <t>Rpl2</t>
  </si>
  <si>
    <t>Nad2 ex2</t>
  </si>
  <si>
    <t>Rpl5</t>
  </si>
  <si>
    <t>Nad2 ex3</t>
  </si>
  <si>
    <t>Rps12</t>
  </si>
  <si>
    <t>Nad2 ex4</t>
  </si>
  <si>
    <t>Rps3</t>
  </si>
  <si>
    <t>Nad2 ex5</t>
  </si>
  <si>
    <t>Rps4</t>
  </si>
  <si>
    <t>Rps7</t>
  </si>
  <si>
    <t>Nad4 ex1</t>
  </si>
  <si>
    <t>Nad4 ex2</t>
  </si>
  <si>
    <t>Nad4 ex3</t>
  </si>
  <si>
    <t>Nad4 ex4</t>
  </si>
  <si>
    <t>Nad5 ex1</t>
  </si>
  <si>
    <t>Nad5 ex2</t>
  </si>
  <si>
    <t>Nad5 ex4</t>
  </si>
  <si>
    <t>Nad5 ex5</t>
  </si>
  <si>
    <t>Nad7 ex1</t>
  </si>
  <si>
    <t>Nad7 ex2</t>
  </si>
  <si>
    <t>Nad7 ex3</t>
  </si>
  <si>
    <t>Nad7 ex4</t>
  </si>
  <si>
    <t>Nad7 ex5</t>
  </si>
  <si>
    <t>Rpl2 ex1</t>
  </si>
  <si>
    <t>Rpl2 ex2</t>
  </si>
  <si>
    <t>Rps3 ex1</t>
  </si>
  <si>
    <t>Rps3 ex2</t>
  </si>
  <si>
    <t># of reads not mapping to rRNAs</t>
  </si>
  <si>
    <t>Read sizes</t>
  </si>
  <si>
    <t># of reads mapping to mt genome</t>
  </si>
  <si>
    <t xml:space="preserve"># reads mapping to the nuclear genome after rRNA removal </t>
  </si>
  <si>
    <t>P27103_1001</t>
  </si>
  <si>
    <t>28-31</t>
  </si>
  <si>
    <t>896111 (2.04%) aligned exactly 1 time</t>
  </si>
  <si>
    <t>P27103_1002</t>
  </si>
  <si>
    <t>1763059 (5.02%) aligned exactly 1 time</t>
  </si>
  <si>
    <t>P27103_1003</t>
  </si>
  <si>
    <t>416212 (2.94%) aligned exactly 1 time</t>
  </si>
  <si>
    <t>P27103_1004</t>
  </si>
  <si>
    <t>476635 (3.63%) aligned exactly 1 time</t>
  </si>
  <si>
    <t>P27103_1005</t>
  </si>
  <si>
    <t>400380 (1.37%) aligned exactly 1 time</t>
  </si>
  <si>
    <t>P27103_1006</t>
  </si>
  <si>
    <t>869906 (2.26%) aligned exactly 1 time</t>
  </si>
  <si>
    <t>Read count analysis after mappping</t>
  </si>
  <si>
    <t>Size (nt)</t>
  </si>
  <si>
    <t>atp6-1_ex1</t>
  </si>
  <si>
    <t>atp6-2_ex1</t>
  </si>
  <si>
    <t>atp6</t>
  </si>
  <si>
    <t>ccmFC_ex1</t>
  </si>
  <si>
    <t>ccmFC_ex2</t>
  </si>
  <si>
    <t>ccmFC</t>
  </si>
  <si>
    <t>cob</t>
  </si>
  <si>
    <t>cox1</t>
  </si>
  <si>
    <t>cox2_ex1</t>
  </si>
  <si>
    <t>cox2_ex2</t>
  </si>
  <si>
    <t>cox2</t>
  </si>
  <si>
    <t>cox3</t>
  </si>
  <si>
    <t>matR</t>
  </si>
  <si>
    <t>mttb</t>
  </si>
  <si>
    <t>nad1a_ex1</t>
  </si>
  <si>
    <t>nad1b_ex2</t>
  </si>
  <si>
    <t>nad1b_ex3</t>
  </si>
  <si>
    <t>nad1c_ex4</t>
  </si>
  <si>
    <t>nad1c_ex5</t>
  </si>
  <si>
    <t>nad1</t>
  </si>
  <si>
    <t>nad2a_ex1</t>
  </si>
  <si>
    <t>nad2a_ex2</t>
  </si>
  <si>
    <t>nad2b_ex3</t>
  </si>
  <si>
    <t>nad2b_ex4</t>
  </si>
  <si>
    <t>nad2b_ex5</t>
  </si>
  <si>
    <t>nad2</t>
  </si>
  <si>
    <t>nad3</t>
  </si>
  <si>
    <t>nad4L</t>
  </si>
  <si>
    <t>nad4_ex1</t>
  </si>
  <si>
    <t>nad4_ex2</t>
  </si>
  <si>
    <t>nad4_ex3</t>
  </si>
  <si>
    <t>nad4_ex4</t>
  </si>
  <si>
    <t>nad4</t>
  </si>
  <si>
    <t>nad5a_ex1</t>
  </si>
  <si>
    <t>nad5a_ex2</t>
  </si>
  <si>
    <t>nad5b_ex3</t>
  </si>
  <si>
    <t>nad5c_ex4</t>
  </si>
  <si>
    <t>nad5c_ex5</t>
  </si>
  <si>
    <t>nad5</t>
  </si>
  <si>
    <t>nad6</t>
  </si>
  <si>
    <t>nad7_ex1</t>
  </si>
  <si>
    <t>nad7_ex2</t>
  </si>
  <si>
    <t>nad7_ex3</t>
  </si>
  <si>
    <t>nad7_ex4</t>
  </si>
  <si>
    <t>nad7_ex5</t>
  </si>
  <si>
    <t>nad7</t>
  </si>
  <si>
    <t>nad9</t>
  </si>
  <si>
    <t>rpl16</t>
  </si>
  <si>
    <t>rpl2_ex1</t>
  </si>
  <si>
    <t>rpl2_ex2</t>
  </si>
  <si>
    <t>rpl2</t>
  </si>
  <si>
    <t>rpl5</t>
  </si>
  <si>
    <t>rps12</t>
  </si>
  <si>
    <t>rps3_ex1</t>
  </si>
  <si>
    <t>rps3_ex2</t>
  </si>
  <si>
    <t>rps3</t>
  </si>
  <si>
    <t>rps4</t>
  </si>
  <si>
    <t>rps7</t>
  </si>
  <si>
    <t>Mean RT-qPCR mtran1-1/2-1</t>
  </si>
  <si>
    <t>Mean RPKM mtran1-1/2-1</t>
  </si>
  <si>
    <t>Mean RPKM mtran1-1/2-1/Mean RNA abundance ratio</t>
  </si>
  <si>
    <t>Mean RT-qPCR mtran1-2/2-2</t>
  </si>
  <si>
    <t>Mean RPKM mtran1-2/2-2</t>
  </si>
  <si>
    <t>Mean RPKM mtran1-2/2-2/Mean RNA abundance ratio</t>
  </si>
  <si>
    <t>Mean RT-qPCR Col-0</t>
  </si>
  <si>
    <t>Mean RT-qPCR mtran1-1/2-1/Col-0</t>
  </si>
  <si>
    <t>Mean RT-qPCR mtran1-2/2-2/Col-0</t>
  </si>
  <si>
    <t>Mean RPKM Col-0</t>
  </si>
  <si>
    <t>Fold change mtran1-1/2-1/Col-0</t>
  </si>
  <si>
    <t>Log2 Fold change mtran1-1/2-1/Col-0</t>
  </si>
  <si>
    <t>Fold change mtran1-2/2-2/Col-0</t>
  </si>
  <si>
    <t>Log2 Fold change mtran1-2/2-2/Col-0</t>
  </si>
  <si>
    <t>Col-0 rep 1</t>
  </si>
  <si>
    <t>mtran1-1/2-1 rep 1</t>
  </si>
  <si>
    <t>mtran1-2/2-2 rep 1</t>
  </si>
  <si>
    <t>Col-0 rep 2</t>
  </si>
  <si>
    <t>mtran1-1/2-1 rep 2</t>
  </si>
  <si>
    <t>mtran1-2/2-2 rep 2</t>
  </si>
  <si>
    <t>RPKM Col-0 rep 1</t>
  </si>
  <si>
    <t>RPKM mtran1-1/2-1 rep 1</t>
  </si>
  <si>
    <t>RPKM mtran1-2/2-2 rep 1</t>
  </si>
  <si>
    <t>RT-qPCR Col-0 rep 1</t>
  </si>
  <si>
    <t>RT-qPCR mtran1-1/2-1 rep 1</t>
  </si>
  <si>
    <t>RT-qPCR mtran1-2/2-2 rep 1</t>
  </si>
  <si>
    <t>RPKM Col-0 rep 2</t>
  </si>
  <si>
    <t>RPKM mtran1-1/2-1 rep 2</t>
  </si>
  <si>
    <t>RPKM mtran1-2/2-2 rep 2</t>
  </si>
  <si>
    <t>RT-qPCR Col-0 rep 2</t>
  </si>
  <si>
    <t>RT-qPCR mtran1-1/2-1 rep 2</t>
  </si>
  <si>
    <t>RT-qPCR mtran1-2/2-2 rep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</si>
</sst>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49" fontId="3" fillId="0" borderId="0" xfId="0" applyNumberFormat="1" applyFont="1" applyAlignment="1" applyProtection="1">
      <alignment vertical="center"/>
      <protection locked="0"/>
    </xf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51E93-5205-284C-83E3-51FC7A77E77C}">
  <dimension ref="A1:Q64"/>
  <sheetViews>
    <sheetView topLeftCell="D1" workbookViewId="0">
      <selection activeCell="I8" sqref="I8"/>
    </sheetView>
  </sheetViews>
  <sheetFormatPr defaultColWidth="11" defaultRowHeight="16"/>
  <cols>
    <col min="1" max="1" width="9.45703125" bestFit="1" customWidth="1"/>
    <col min="2" max="3" width="11.625" bestFit="1" customWidth="1"/>
    <col min="4" max="7" width="14.875" bestFit="1" customWidth="1"/>
    <col min="11" max="11" width="7.45703125" bestFit="1" customWidth="1"/>
    <col min="12" max="13" width="11.625" bestFit="1" customWidth="1"/>
    <col min="14" max="17" width="14.875" bestFit="1" customWidth="1"/>
  </cols>
  <sheetData>
    <row r="1" spans="1:17">
      <c r="A1" t="s">
        <v>0</v>
      </c>
      <c r="B1" s="1" t="s">
        <v>154</v>
      </c>
      <c r="C1" s="1" t="s">
        <v>157</v>
      </c>
      <c r="D1" s="1" t="s">
        <v>155</v>
      </c>
      <c r="E1" s="1" t="s">
        <v>158</v>
      </c>
      <c r="F1" s="1" t="s">
        <v>156</v>
      </c>
      <c r="G1" s="1" t="s">
        <v>159</v>
      </c>
      <c r="K1" t="s">
        <v>0</v>
      </c>
      <c r="L1" s="1" t="s">
        <v>154</v>
      </c>
      <c r="M1" s="1" t="s">
        <v>157</v>
      </c>
      <c r="N1" s="1" t="s">
        <v>155</v>
      </c>
      <c r="O1" s="1" t="s">
        <v>158</v>
      </c>
      <c r="P1" s="1" t="s">
        <v>156</v>
      </c>
      <c r="Q1" s="1" t="s">
        <v>159</v>
      </c>
    </row>
    <row r="3" spans="1:17">
      <c r="A3" t="s">
        <v>1</v>
      </c>
      <c r="B3">
        <v>496.7585668672682</v>
      </c>
      <c r="C3">
        <v>563.951612318157</v>
      </c>
      <c r="D3">
        <v>547.32328362193391</v>
      </c>
      <c r="E3">
        <v>555.04614792516657</v>
      </c>
      <c r="F3">
        <v>767.88216104278865</v>
      </c>
      <c r="G3">
        <v>678.23779605621314</v>
      </c>
      <c r="K3" t="s">
        <v>1</v>
      </c>
      <c r="L3">
        <v>496.7585668672682</v>
      </c>
      <c r="M3">
        <v>563.951612318157</v>
      </c>
      <c r="N3">
        <v>547.32328362193391</v>
      </c>
      <c r="O3">
        <v>555.04614792516657</v>
      </c>
      <c r="P3">
        <v>767.88216104278865</v>
      </c>
      <c r="Q3">
        <v>678.23779605621314</v>
      </c>
    </row>
    <row r="4" spans="1:17">
      <c r="A4" t="s">
        <v>2</v>
      </c>
      <c r="B4">
        <v>522.81626563879593</v>
      </c>
      <c r="C4">
        <v>571.44932950920042</v>
      </c>
      <c r="D4">
        <v>680.62845646485096</v>
      </c>
      <c r="E4">
        <v>640.10627085539954</v>
      </c>
      <c r="F4">
        <v>928.28114062115094</v>
      </c>
      <c r="G4">
        <v>822.6940202516945</v>
      </c>
      <c r="K4" t="s">
        <v>2</v>
      </c>
      <c r="L4">
        <v>522.81626563879593</v>
      </c>
      <c r="M4">
        <v>571.44932950920042</v>
      </c>
      <c r="N4">
        <v>680.62845646485096</v>
      </c>
      <c r="O4">
        <v>640.10627085539954</v>
      </c>
      <c r="P4">
        <v>928.28114062115094</v>
      </c>
      <c r="Q4">
        <v>822.6940202516945</v>
      </c>
    </row>
    <row r="5" spans="1:17">
      <c r="A5" t="s">
        <v>3</v>
      </c>
      <c r="B5">
        <v>499.38970994172701</v>
      </c>
      <c r="C5">
        <v>510.29728516845745</v>
      </c>
      <c r="D5">
        <v>544.15632951924579</v>
      </c>
      <c r="E5">
        <v>524.90314931188652</v>
      </c>
      <c r="F5">
        <v>624.89129124294129</v>
      </c>
      <c r="G5">
        <v>582.84139485371963</v>
      </c>
      <c r="K5" t="s">
        <v>3</v>
      </c>
      <c r="L5">
        <v>499.38970994172701</v>
      </c>
      <c r="M5">
        <v>510.29728516845745</v>
      </c>
      <c r="N5">
        <v>544.15632951924579</v>
      </c>
      <c r="O5">
        <v>524.90314931188652</v>
      </c>
      <c r="P5">
        <v>624.89129124294129</v>
      </c>
      <c r="Q5">
        <v>582.84139485371963</v>
      </c>
    </row>
    <row r="6" spans="1:17">
      <c r="A6" t="s">
        <v>4</v>
      </c>
      <c r="B6">
        <v>508.2617868148518</v>
      </c>
      <c r="C6">
        <v>543.43766006177486</v>
      </c>
      <c r="D6">
        <v>845.41003562974663</v>
      </c>
      <c r="E6">
        <v>762.47346171913159</v>
      </c>
      <c r="F6">
        <v>969.82965131352296</v>
      </c>
      <c r="G6">
        <v>873.24663668897153</v>
      </c>
      <c r="K6" t="s">
        <v>4</v>
      </c>
      <c r="L6">
        <v>508.2617868148518</v>
      </c>
      <c r="M6">
        <v>543.43766006177486</v>
      </c>
      <c r="N6">
        <v>845.41003562974663</v>
      </c>
      <c r="O6">
        <v>762.47346171913159</v>
      </c>
      <c r="P6">
        <v>969.82965131352296</v>
      </c>
      <c r="Q6">
        <v>873.24663668897153</v>
      </c>
    </row>
    <row r="7" spans="1:17">
      <c r="A7" t="s">
        <v>5</v>
      </c>
      <c r="B7">
        <v>500.0256529459146</v>
      </c>
      <c r="C7">
        <v>543.24364599006969</v>
      </c>
      <c r="D7">
        <v>617.11873604270102</v>
      </c>
      <c r="E7">
        <v>632.85329703266041</v>
      </c>
      <c r="F7">
        <v>746.08252357485208</v>
      </c>
      <c r="G7">
        <v>693.0674703082459</v>
      </c>
      <c r="K7" t="s">
        <v>5</v>
      </c>
      <c r="L7">
        <v>500.0256529459146</v>
      </c>
      <c r="M7">
        <v>543.24364599006969</v>
      </c>
      <c r="N7">
        <v>617.11873604270102</v>
      </c>
      <c r="O7">
        <v>632.85329703266041</v>
      </c>
      <c r="P7">
        <v>746.08252357485208</v>
      </c>
      <c r="Q7">
        <v>693.0674703082459</v>
      </c>
    </row>
    <row r="8" spans="1:17">
      <c r="A8" t="s">
        <v>6</v>
      </c>
      <c r="B8">
        <v>506.35701278634718</v>
      </c>
      <c r="C8">
        <v>504.45266824758977</v>
      </c>
      <c r="D8">
        <v>808.98097778298961</v>
      </c>
      <c r="E8">
        <v>732.0327391947967</v>
      </c>
      <c r="F8">
        <v>962.31732357430428</v>
      </c>
      <c r="G8">
        <v>913.02341006106087</v>
      </c>
      <c r="K8" t="s">
        <v>6</v>
      </c>
      <c r="L8">
        <v>506.35701278634718</v>
      </c>
      <c r="M8">
        <v>504.45266824758977</v>
      </c>
      <c r="N8">
        <v>808.98097778298961</v>
      </c>
      <c r="O8">
        <v>732.0327391947967</v>
      </c>
      <c r="P8">
        <v>962.31732357430428</v>
      </c>
      <c r="Q8">
        <v>913.02341006106087</v>
      </c>
    </row>
    <row r="9" spans="1:17">
      <c r="A9" t="s">
        <v>7</v>
      </c>
      <c r="B9">
        <v>492.93694220963317</v>
      </c>
      <c r="C9">
        <v>499.66537771124007</v>
      </c>
      <c r="D9">
        <v>634.0382792082678</v>
      </c>
      <c r="E9">
        <v>591.11794054697282</v>
      </c>
      <c r="F9">
        <v>944.31411872099886</v>
      </c>
      <c r="G9">
        <v>851.49069729813493</v>
      </c>
      <c r="K9" t="s">
        <v>7</v>
      </c>
      <c r="L9">
        <v>492.93694220963317</v>
      </c>
      <c r="M9">
        <v>499.66537771124007</v>
      </c>
      <c r="N9">
        <v>634.0382792082678</v>
      </c>
      <c r="O9">
        <v>591.11794054697282</v>
      </c>
      <c r="P9">
        <v>944.31411872099886</v>
      </c>
      <c r="Q9">
        <v>851.49069729813493</v>
      </c>
    </row>
    <row r="10" spans="1:17">
      <c r="A10" t="s">
        <v>8</v>
      </c>
      <c r="B10">
        <v>512.72163492018149</v>
      </c>
      <c r="C10">
        <v>503.41088332228264</v>
      </c>
      <c r="D10">
        <v>758.51098031082108</v>
      </c>
      <c r="E10">
        <v>818.4937026639127</v>
      </c>
      <c r="F10">
        <v>1008.2402355836294</v>
      </c>
      <c r="G10">
        <v>929.05064097417164</v>
      </c>
      <c r="K10" t="s">
        <v>9</v>
      </c>
      <c r="L10">
        <v>508.86938994832201</v>
      </c>
      <c r="M10">
        <v>512.36400881883878</v>
      </c>
      <c r="N10">
        <v>775.96985604161205</v>
      </c>
      <c r="O10">
        <v>787.39306196688904</v>
      </c>
      <c r="P10">
        <v>1033.4803463429373</v>
      </c>
      <c r="Q10">
        <v>981.12105380711796</v>
      </c>
    </row>
    <row r="11" spans="1:17">
      <c r="A11" t="s">
        <v>10</v>
      </c>
      <c r="B11">
        <v>505.01714497646253</v>
      </c>
      <c r="C11">
        <v>521.31713431539492</v>
      </c>
      <c r="D11">
        <v>793.4287317724029</v>
      </c>
      <c r="E11">
        <v>756.29242126986537</v>
      </c>
      <c r="F11">
        <v>1058.7204571022451</v>
      </c>
      <c r="G11">
        <v>1033.1914666400644</v>
      </c>
      <c r="K11" t="s">
        <v>11</v>
      </c>
      <c r="L11">
        <v>503.30553999804374</v>
      </c>
      <c r="M11">
        <v>485.29016985507724</v>
      </c>
      <c r="N11">
        <v>625.97526572480376</v>
      </c>
      <c r="O11">
        <v>538.5909798060469</v>
      </c>
      <c r="P11">
        <v>883.23834901128396</v>
      </c>
      <c r="Q11">
        <v>532.7897761342158</v>
      </c>
    </row>
    <row r="12" spans="1:17">
      <c r="A12" t="s">
        <v>9</v>
      </c>
      <c r="B12">
        <f>AVERAGE(B10:B11)</f>
        <v>508.86938994832201</v>
      </c>
      <c r="C12">
        <f t="shared" ref="C12" si="0">AVERAGE(C10:C11)</f>
        <v>512.36400881883878</v>
      </c>
      <c r="D12">
        <f>AVERAGE(D10:D11)</f>
        <v>775.96985604161205</v>
      </c>
      <c r="E12">
        <f>AVERAGE(E10:E11)</f>
        <v>787.39306196688904</v>
      </c>
      <c r="F12">
        <f>AVERAGE(F10:F11)</f>
        <v>1033.4803463429373</v>
      </c>
      <c r="G12">
        <f>AVERAGE(G10:G11)</f>
        <v>981.12105380711796</v>
      </c>
      <c r="K12" t="s">
        <v>12</v>
      </c>
      <c r="L12">
        <v>496.23620569204263</v>
      </c>
      <c r="M12">
        <v>496.90027510358362</v>
      </c>
      <c r="N12">
        <v>743.83885931026145</v>
      </c>
      <c r="O12">
        <v>739.13110082495302</v>
      </c>
      <c r="P12">
        <v>946.86839749228022</v>
      </c>
      <c r="Q12">
        <v>854.0964783068066</v>
      </c>
    </row>
    <row r="13" spans="1:17">
      <c r="A13" t="s">
        <v>11</v>
      </c>
      <c r="B13">
        <v>503.30553999804374</v>
      </c>
      <c r="C13">
        <v>485.29016985507724</v>
      </c>
      <c r="D13">
        <v>625.97526572480376</v>
      </c>
      <c r="E13">
        <v>538.5909798060469</v>
      </c>
      <c r="F13">
        <v>883.23834901128396</v>
      </c>
      <c r="G13">
        <v>532.7897761342158</v>
      </c>
      <c r="K13" t="s">
        <v>13</v>
      </c>
      <c r="L13">
        <v>487.77892028410758</v>
      </c>
      <c r="M13">
        <v>567.03642146032269</v>
      </c>
      <c r="N13">
        <v>734.51299567131093</v>
      </c>
      <c r="O13">
        <v>767.95821075792901</v>
      </c>
      <c r="P13">
        <v>951.0880322132856</v>
      </c>
      <c r="Q13">
        <v>835.30412592411858</v>
      </c>
    </row>
    <row r="14" spans="1:17">
      <c r="A14" t="s">
        <v>12</v>
      </c>
      <c r="B14">
        <v>496.23620569204263</v>
      </c>
      <c r="C14">
        <v>496.90027510358362</v>
      </c>
      <c r="D14">
        <v>743.83885931026145</v>
      </c>
      <c r="E14">
        <v>739.13110082495302</v>
      </c>
      <c r="F14">
        <v>946.86839749228022</v>
      </c>
      <c r="G14">
        <v>854.0964783068066</v>
      </c>
      <c r="H14" s="7"/>
      <c r="K14" t="s">
        <v>14</v>
      </c>
      <c r="L14">
        <v>502.44576612376522</v>
      </c>
      <c r="M14">
        <v>503.58218419678093</v>
      </c>
      <c r="N14">
        <v>755.94936897311561</v>
      </c>
      <c r="O14">
        <v>715.60988692248657</v>
      </c>
      <c r="P14">
        <v>966.38252176284732</v>
      </c>
      <c r="Q14">
        <v>891.97467610942806</v>
      </c>
    </row>
    <row r="15" spans="1:17">
      <c r="A15" t="s">
        <v>13</v>
      </c>
      <c r="B15">
        <v>487.77892028410758</v>
      </c>
      <c r="C15">
        <v>567.03642146032269</v>
      </c>
      <c r="D15">
        <v>734.51299567131093</v>
      </c>
      <c r="E15">
        <v>767.95821075792901</v>
      </c>
      <c r="F15">
        <v>951.0880322132856</v>
      </c>
      <c r="G15">
        <v>835.30412592411858</v>
      </c>
      <c r="K15" t="s">
        <v>15</v>
      </c>
      <c r="L15">
        <v>495.74220794473484</v>
      </c>
      <c r="M15">
        <v>516.96261056900516</v>
      </c>
      <c r="N15">
        <v>688.38114366592742</v>
      </c>
      <c r="O15">
        <v>677.51628039291256</v>
      </c>
      <c r="P15">
        <v>898.06357436598785</v>
      </c>
      <c r="Q15">
        <v>807.43460778834981</v>
      </c>
    </row>
    <row r="16" spans="1:17">
      <c r="A16" t="s">
        <v>14</v>
      </c>
      <c r="B16">
        <v>502.44576612376522</v>
      </c>
      <c r="C16">
        <v>503.58218419678093</v>
      </c>
      <c r="D16">
        <v>755.94936897311561</v>
      </c>
      <c r="E16">
        <v>715.60988692248657</v>
      </c>
      <c r="F16">
        <v>966.38252176284732</v>
      </c>
      <c r="G16">
        <v>891.97467610942806</v>
      </c>
      <c r="K16" t="s">
        <v>16</v>
      </c>
      <c r="L16">
        <v>509.46318975983604</v>
      </c>
      <c r="M16">
        <v>536.76485104963149</v>
      </c>
      <c r="N16">
        <v>714.27363545117839</v>
      </c>
      <c r="O16">
        <v>697.91915864342934</v>
      </c>
      <c r="P16">
        <v>821.14872021932422</v>
      </c>
      <c r="Q16">
        <v>774.0660698951848</v>
      </c>
    </row>
    <row r="17" spans="1:17">
      <c r="A17" t="s">
        <v>17</v>
      </c>
      <c r="B17">
        <v>499.9640911084179</v>
      </c>
      <c r="C17">
        <v>517.44449681452068</v>
      </c>
      <c r="D17">
        <v>653.91689014183953</v>
      </c>
      <c r="E17">
        <v>645.83852520450375</v>
      </c>
      <c r="F17">
        <v>917.07147575524584</v>
      </c>
      <c r="G17">
        <v>809.31253594316775</v>
      </c>
      <c r="K17" t="s">
        <v>18</v>
      </c>
      <c r="L17">
        <v>498.94422156777</v>
      </c>
      <c r="M17">
        <v>510.11986176296313</v>
      </c>
      <c r="N17">
        <v>1011.3731809004057</v>
      </c>
      <c r="O17">
        <v>968.86935857715559</v>
      </c>
      <c r="P17">
        <v>1157.2874140845518</v>
      </c>
      <c r="Q17">
        <v>1200.1638238557589</v>
      </c>
    </row>
    <row r="18" spans="1:17">
      <c r="A18" t="s">
        <v>19</v>
      </c>
      <c r="B18">
        <v>491.52032478105178</v>
      </c>
      <c r="C18">
        <v>516.48072432348954</v>
      </c>
      <c r="D18">
        <v>722.84539719001532</v>
      </c>
      <c r="E18">
        <v>709.19403558132137</v>
      </c>
      <c r="F18">
        <v>879.05567297672985</v>
      </c>
      <c r="G18">
        <v>805.55667963353187</v>
      </c>
      <c r="K18" t="s">
        <v>20</v>
      </c>
      <c r="L18">
        <v>501.87102543038907</v>
      </c>
      <c r="M18">
        <v>503.23760323222757</v>
      </c>
      <c r="N18">
        <v>845.73146476087061</v>
      </c>
      <c r="O18">
        <v>816.74516913944103</v>
      </c>
      <c r="P18">
        <v>987.07553855668539</v>
      </c>
      <c r="Q18">
        <v>918.08589521459032</v>
      </c>
    </row>
    <row r="19" spans="1:17">
      <c r="A19" t="s">
        <v>15</v>
      </c>
      <c r="B19">
        <f>AVERAGE(B17:B18)</f>
        <v>495.74220794473484</v>
      </c>
      <c r="C19">
        <f t="shared" ref="C19" si="1">AVERAGE(C17:C18)</f>
        <v>516.96261056900516</v>
      </c>
      <c r="D19">
        <f>AVERAGE(D17:D18)</f>
        <v>688.38114366592742</v>
      </c>
      <c r="E19">
        <f>AVERAGE(E17:E18)</f>
        <v>677.51628039291256</v>
      </c>
      <c r="F19">
        <f>AVERAGE(F17:F18)</f>
        <v>898.06357436598785</v>
      </c>
      <c r="G19">
        <f>AVERAGE(G17:G18)</f>
        <v>807.43460778834981</v>
      </c>
      <c r="K19" t="s">
        <v>21</v>
      </c>
      <c r="L19">
        <v>500.19788419282838</v>
      </c>
      <c r="M19">
        <v>487.59237181815951</v>
      </c>
      <c r="N19">
        <v>674.75665632281175</v>
      </c>
      <c r="O19">
        <v>639.7488761894499</v>
      </c>
      <c r="P19">
        <v>760.09004225705326</v>
      </c>
      <c r="Q19">
        <v>694.31154412197145</v>
      </c>
    </row>
    <row r="20" spans="1:17">
      <c r="A20" t="s">
        <v>16</v>
      </c>
      <c r="B20">
        <v>509.46318975983604</v>
      </c>
      <c r="C20">
        <v>536.76485104963149</v>
      </c>
      <c r="D20">
        <v>714.27363545117839</v>
      </c>
      <c r="E20">
        <v>697.91915864342934</v>
      </c>
      <c r="F20">
        <v>821.14872021932422</v>
      </c>
      <c r="G20">
        <v>774.0660698951848</v>
      </c>
      <c r="K20" t="s">
        <v>22</v>
      </c>
      <c r="L20">
        <v>443.04992972004783</v>
      </c>
      <c r="M20">
        <v>557.42846726086452</v>
      </c>
      <c r="N20">
        <v>526.81500090915586</v>
      </c>
      <c r="O20">
        <v>1538.5997552387721</v>
      </c>
      <c r="P20">
        <v>447.7117595638698</v>
      </c>
      <c r="Q20">
        <v>494.95636904631857</v>
      </c>
    </row>
    <row r="21" spans="1:17">
      <c r="A21" t="s">
        <v>18</v>
      </c>
      <c r="B21">
        <v>498.94422156777</v>
      </c>
      <c r="C21">
        <v>510.11986176296313</v>
      </c>
      <c r="D21">
        <v>1011.3731809004057</v>
      </c>
      <c r="E21">
        <v>968.86935857715559</v>
      </c>
      <c r="F21">
        <v>1157.2874140845518</v>
      </c>
      <c r="G21">
        <v>1200.1638238557589</v>
      </c>
      <c r="K21" t="s">
        <v>23</v>
      </c>
      <c r="L21">
        <v>503.35486506312367</v>
      </c>
      <c r="M21">
        <v>529.49286051840829</v>
      </c>
      <c r="N21">
        <v>832.89191760297388</v>
      </c>
      <c r="O21">
        <v>807.68059600618278</v>
      </c>
      <c r="P21">
        <v>976.42959710540413</v>
      </c>
      <c r="Q21">
        <v>857.21134567856438</v>
      </c>
    </row>
    <row r="22" spans="1:17">
      <c r="A22" t="s">
        <v>24</v>
      </c>
      <c r="B22">
        <v>503.04314670448395</v>
      </c>
      <c r="C22">
        <v>513.82370098991851</v>
      </c>
      <c r="D22">
        <v>922.2729247358742</v>
      </c>
      <c r="E22">
        <v>910.26467025576164</v>
      </c>
      <c r="F22">
        <v>1225.8449488514323</v>
      </c>
      <c r="G22">
        <v>1062.0976861759107</v>
      </c>
      <c r="K22" t="s">
        <v>25</v>
      </c>
      <c r="L22">
        <v>514.19113926300372</v>
      </c>
      <c r="M22">
        <v>533.15933664900206</v>
      </c>
      <c r="N22">
        <v>721.46352647603499</v>
      </c>
      <c r="O22">
        <v>662.58500729200125</v>
      </c>
      <c r="P22">
        <v>926.52945729855173</v>
      </c>
      <c r="Q22">
        <v>746.44066071242253</v>
      </c>
    </row>
    <row r="23" spans="1:17">
      <c r="A23" t="s">
        <v>26</v>
      </c>
      <c r="B23">
        <v>503.21397323214069</v>
      </c>
      <c r="C23">
        <v>516.25570556647983</v>
      </c>
      <c r="D23">
        <v>803.26691327592289</v>
      </c>
      <c r="E23">
        <v>789.34570363839828</v>
      </c>
      <c r="F23">
        <v>886.48038039135747</v>
      </c>
      <c r="G23">
        <v>810.83704297778195</v>
      </c>
      <c r="K23" t="s">
        <v>27</v>
      </c>
      <c r="L23">
        <v>498.96210477057099</v>
      </c>
      <c r="M23">
        <v>494.68073581745409</v>
      </c>
      <c r="N23">
        <v>864.37567452017504</v>
      </c>
      <c r="O23">
        <v>789.30375965480016</v>
      </c>
      <c r="P23">
        <v>996.51740273368648</v>
      </c>
      <c r="Q23">
        <v>935.82560334196046</v>
      </c>
    </row>
    <row r="24" spans="1:17">
      <c r="A24" t="s">
        <v>28</v>
      </c>
      <c r="B24">
        <v>498.10933425867444</v>
      </c>
      <c r="C24">
        <v>488.16331334595634</v>
      </c>
      <c r="D24">
        <v>765.96778551304294</v>
      </c>
      <c r="E24">
        <v>732.96030460158124</v>
      </c>
      <c r="F24">
        <v>802.07193744297797</v>
      </c>
      <c r="G24">
        <v>789.5354913734476</v>
      </c>
      <c r="K24" t="s">
        <v>29</v>
      </c>
      <c r="L24">
        <v>491.206546915346</v>
      </c>
      <c r="M24">
        <v>529.99402920663795</v>
      </c>
      <c r="N24">
        <v>895.71179877743896</v>
      </c>
      <c r="O24">
        <v>835.68116032884939</v>
      </c>
      <c r="P24">
        <v>1086.9099187901309</v>
      </c>
      <c r="Q24">
        <v>971.9681491208604</v>
      </c>
    </row>
    <row r="25" spans="1:17">
      <c r="A25" t="s">
        <v>30</v>
      </c>
      <c r="B25">
        <v>505.07511094921875</v>
      </c>
      <c r="C25">
        <v>510.00589410212598</v>
      </c>
      <c r="D25">
        <v>890.21194758890522</v>
      </c>
      <c r="E25">
        <v>856.07120207990499</v>
      </c>
      <c r="F25">
        <v>1013.2484926759266</v>
      </c>
      <c r="G25">
        <v>992.80384961787752</v>
      </c>
      <c r="K25" t="s">
        <v>31</v>
      </c>
      <c r="L25">
        <v>501.02293401741855</v>
      </c>
      <c r="M25">
        <v>492.05993766429464</v>
      </c>
      <c r="N25">
        <v>898.07773711328957</v>
      </c>
      <c r="O25">
        <v>841.98149552309587</v>
      </c>
      <c r="P25">
        <v>1093.6899559251219</v>
      </c>
      <c r="Q25">
        <v>1012.8666461592489</v>
      </c>
    </row>
    <row r="26" spans="1:17">
      <c r="A26" t="s">
        <v>32</v>
      </c>
      <c r="B26">
        <v>499.91356200742803</v>
      </c>
      <c r="C26">
        <v>487.93940215665754</v>
      </c>
      <c r="D26">
        <v>846.937752690607</v>
      </c>
      <c r="E26">
        <v>795.08396512155923</v>
      </c>
      <c r="F26">
        <v>1007.7319334217324</v>
      </c>
      <c r="G26">
        <v>935.15540592793457</v>
      </c>
      <c r="K26" t="s">
        <v>33</v>
      </c>
      <c r="L26">
        <v>502.89149000659273</v>
      </c>
      <c r="M26">
        <v>517.16294494292845</v>
      </c>
      <c r="N26">
        <v>723.15957550548512</v>
      </c>
      <c r="O26">
        <v>686.9460460080885</v>
      </c>
      <c r="P26">
        <v>844.07719345265116</v>
      </c>
      <c r="Q26">
        <v>809.16745141475292</v>
      </c>
    </row>
    <row r="27" spans="1:17">
      <c r="A27" t="s">
        <v>20</v>
      </c>
      <c r="B27">
        <f>AVERAGE(B22:B26)</f>
        <v>501.87102543038907</v>
      </c>
      <c r="C27">
        <f t="shared" ref="C27" si="2">AVERAGE(C22:C26)</f>
        <v>503.23760323222757</v>
      </c>
      <c r="D27">
        <f>AVERAGE(D22:D26)</f>
        <v>845.73146476087061</v>
      </c>
      <c r="E27">
        <f>AVERAGE(E22:E26)</f>
        <v>816.74516913944103</v>
      </c>
      <c r="F27">
        <f>AVERAGE(F22:F26)</f>
        <v>987.07553855668539</v>
      </c>
      <c r="G27">
        <f>AVERAGE(G22:G26)</f>
        <v>918.08589521459032</v>
      </c>
      <c r="K27" t="s">
        <v>34</v>
      </c>
      <c r="L27">
        <v>502.4872104113345</v>
      </c>
      <c r="M27">
        <v>511.32850562406702</v>
      </c>
      <c r="N27">
        <v>793.60052500684753</v>
      </c>
      <c r="O27">
        <v>782.98797597192527</v>
      </c>
      <c r="P27">
        <v>859.52415451913112</v>
      </c>
      <c r="Q27">
        <v>803.76033145070903</v>
      </c>
    </row>
    <row r="28" spans="1:17">
      <c r="A28" t="s">
        <v>35</v>
      </c>
      <c r="B28">
        <v>497.51659053489516</v>
      </c>
      <c r="C28">
        <v>476.03120869315609</v>
      </c>
      <c r="D28">
        <v>617.77678164847259</v>
      </c>
      <c r="E28">
        <v>607.3600629820495</v>
      </c>
      <c r="F28">
        <v>703.66296095091604</v>
      </c>
      <c r="G28">
        <v>664.23339567382072</v>
      </c>
      <c r="K28" t="s">
        <v>36</v>
      </c>
      <c r="L28">
        <v>501.25875317006717</v>
      </c>
      <c r="M28">
        <v>493.818776668282</v>
      </c>
      <c r="N28">
        <v>774.05601114771275</v>
      </c>
      <c r="O28">
        <v>739.27909092712048</v>
      </c>
      <c r="P28">
        <v>958.46725347475308</v>
      </c>
      <c r="Q28">
        <v>798.42902385569414</v>
      </c>
    </row>
    <row r="29" spans="1:17">
      <c r="A29" t="s">
        <v>37</v>
      </c>
      <c r="B29">
        <v>499.74321413561574</v>
      </c>
      <c r="C29">
        <v>497.46020592348964</v>
      </c>
      <c r="D29">
        <v>635.45802356937156</v>
      </c>
      <c r="E29">
        <v>615.82621299204163</v>
      </c>
      <c r="F29">
        <v>677.75166079866324</v>
      </c>
      <c r="G29">
        <v>652.06272081218503</v>
      </c>
      <c r="K29" t="s">
        <v>38</v>
      </c>
      <c r="L29">
        <v>509.16089341200887</v>
      </c>
      <c r="M29">
        <v>473.49925638334844</v>
      </c>
      <c r="N29">
        <v>657.93896873260337</v>
      </c>
      <c r="O29">
        <v>601.49947856223287</v>
      </c>
      <c r="P29">
        <v>748.0164448951524</v>
      </c>
      <c r="Q29">
        <v>675.22184483937542</v>
      </c>
    </row>
    <row r="30" spans="1:17">
      <c r="A30" t="s">
        <v>39</v>
      </c>
      <c r="B30">
        <v>501.73399721340297</v>
      </c>
      <c r="C30">
        <v>501.10237688756507</v>
      </c>
      <c r="D30">
        <v>679.47476670719925</v>
      </c>
      <c r="E30">
        <v>656.72216289606547</v>
      </c>
      <c r="F30">
        <v>760.79630332847262</v>
      </c>
      <c r="G30">
        <v>685.44090089205281</v>
      </c>
      <c r="K30" t="s">
        <v>40</v>
      </c>
      <c r="L30">
        <v>495.31617188727387</v>
      </c>
      <c r="M30">
        <v>445.30330731909709</v>
      </c>
      <c r="N30">
        <v>892.45302619182905</v>
      </c>
      <c r="O30">
        <v>763.36294231787849</v>
      </c>
      <c r="P30">
        <v>1068.4077983944651</v>
      </c>
      <c r="Q30">
        <v>949.36392289189587</v>
      </c>
    </row>
    <row r="31" spans="1:17">
      <c r="A31" t="s">
        <v>41</v>
      </c>
      <c r="B31">
        <v>500.6480351470579</v>
      </c>
      <c r="C31">
        <v>489.06729256332034</v>
      </c>
      <c r="D31">
        <v>754.22318162751651</v>
      </c>
      <c r="E31">
        <v>718.29668684377839</v>
      </c>
      <c r="F31">
        <v>819.50445523815006</v>
      </c>
      <c r="G31">
        <v>781.96898967069831</v>
      </c>
      <c r="K31" t="s">
        <v>42</v>
      </c>
      <c r="L31">
        <v>502.86204740831329</v>
      </c>
      <c r="M31">
        <v>481.16439811174251</v>
      </c>
      <c r="N31">
        <v>805.11910234478319</v>
      </c>
      <c r="O31">
        <v>761.66436045567093</v>
      </c>
      <c r="P31">
        <v>874.85731291472621</v>
      </c>
      <c r="Q31">
        <v>850.98020756249741</v>
      </c>
    </row>
    <row r="32" spans="1:17">
      <c r="A32" t="s">
        <v>43</v>
      </c>
      <c r="B32">
        <v>501.3475839331702</v>
      </c>
      <c r="C32">
        <v>474.30077502326657</v>
      </c>
      <c r="D32">
        <v>686.85052806149906</v>
      </c>
      <c r="E32">
        <v>600.53925523331418</v>
      </c>
      <c r="F32">
        <v>838.73483096906421</v>
      </c>
      <c r="G32">
        <v>687.85171356110038</v>
      </c>
      <c r="K32" t="s">
        <v>44</v>
      </c>
      <c r="L32">
        <v>496.86394335155018</v>
      </c>
      <c r="M32">
        <v>488.04153169576244</v>
      </c>
      <c r="N32">
        <v>767.97379136248719</v>
      </c>
      <c r="O32">
        <v>713.19285517469541</v>
      </c>
      <c r="P32">
        <v>859.90370961989117</v>
      </c>
      <c r="Q32">
        <v>811.26553308885013</v>
      </c>
    </row>
    <row r="33" spans="1:17">
      <c r="A33" t="s">
        <v>21</v>
      </c>
      <c r="B33">
        <f>AVERAGE(B28:B32)</f>
        <v>500.19788419282838</v>
      </c>
      <c r="C33">
        <f t="shared" ref="C33" si="3">AVERAGE(C28:C32)</f>
        <v>487.59237181815951</v>
      </c>
      <c r="D33">
        <f>AVERAGE(D28:D32)</f>
        <v>674.75665632281175</v>
      </c>
      <c r="E33">
        <f>AVERAGE(E28:E32)</f>
        <v>639.7488761894499</v>
      </c>
      <c r="F33">
        <f>AVERAGE(F28:F32)</f>
        <v>760.09004225705326</v>
      </c>
      <c r="G33">
        <f>AVERAGE(G28:G32)</f>
        <v>694.31154412197145</v>
      </c>
      <c r="K33" t="s">
        <v>45</v>
      </c>
      <c r="L33">
        <v>501.54014831111937</v>
      </c>
      <c r="M33">
        <v>521.73106445951407</v>
      </c>
      <c r="N33">
        <v>707.37932584658483</v>
      </c>
      <c r="O33">
        <v>669.92358176741448</v>
      </c>
      <c r="P33">
        <v>800.95331446320017</v>
      </c>
      <c r="Q33">
        <v>778.75316150982792</v>
      </c>
    </row>
    <row r="34" spans="1:17">
      <c r="A34" t="s">
        <v>22</v>
      </c>
      <c r="B34">
        <v>443.04992972004783</v>
      </c>
      <c r="C34">
        <v>557.42846726086452</v>
      </c>
      <c r="D34">
        <v>526.81500090915586</v>
      </c>
      <c r="E34">
        <v>1538.5997552387721</v>
      </c>
      <c r="F34">
        <v>447.7117595638698</v>
      </c>
      <c r="G34">
        <v>494.95636904631857</v>
      </c>
    </row>
    <row r="35" spans="1:17">
      <c r="A35" t="s">
        <v>46</v>
      </c>
      <c r="B35">
        <v>499.00878664357015</v>
      </c>
      <c r="C35">
        <v>620.84461170499105</v>
      </c>
      <c r="D35">
        <v>855.44949081660945</v>
      </c>
      <c r="E35">
        <v>921.19299760570982</v>
      </c>
      <c r="F35">
        <v>1011.0896351872767</v>
      </c>
      <c r="G35">
        <v>966.47517980251359</v>
      </c>
    </row>
    <row r="36" spans="1:17">
      <c r="A36" t="s">
        <v>47</v>
      </c>
      <c r="B36">
        <v>498.72494882067622</v>
      </c>
      <c r="C36">
        <v>493.07914693693186</v>
      </c>
      <c r="D36">
        <v>811.36246096166121</v>
      </c>
      <c r="E36">
        <v>778.1895078649527</v>
      </c>
      <c r="F36">
        <v>966.85022618006633</v>
      </c>
      <c r="G36">
        <v>878.20485692384136</v>
      </c>
    </row>
    <row r="37" spans="1:17">
      <c r="A37" t="s">
        <v>48</v>
      </c>
      <c r="B37">
        <v>516.34007352314757</v>
      </c>
      <c r="C37">
        <v>490.82518872299784</v>
      </c>
      <c r="D37">
        <v>760.44199601763285</v>
      </c>
      <c r="E37">
        <v>727.00716315879231</v>
      </c>
      <c r="F37">
        <v>911.3336867520502</v>
      </c>
      <c r="G37">
        <v>696.02342635327625</v>
      </c>
    </row>
    <row r="38" spans="1:17">
      <c r="A38" t="s">
        <v>49</v>
      </c>
      <c r="B38">
        <v>499.3456512651008</v>
      </c>
      <c r="C38">
        <v>513.22249470871236</v>
      </c>
      <c r="D38">
        <v>904.31372261599199</v>
      </c>
      <c r="E38">
        <v>804.3327153952763</v>
      </c>
      <c r="F38">
        <v>1016.4448403022234</v>
      </c>
      <c r="G38">
        <v>888.14191963462656</v>
      </c>
    </row>
    <row r="39" spans="1:17">
      <c r="A39" t="s">
        <v>23</v>
      </c>
      <c r="B39">
        <f>AVERAGE(B35:B38)</f>
        <v>503.35486506312367</v>
      </c>
      <c r="C39">
        <f t="shared" ref="C39" si="4">AVERAGE(C35:C38)</f>
        <v>529.49286051840829</v>
      </c>
      <c r="D39">
        <f>AVERAGE(D35:D38)</f>
        <v>832.89191760297388</v>
      </c>
      <c r="E39">
        <f>AVERAGE(E35:E38)</f>
        <v>807.68059600618278</v>
      </c>
      <c r="F39">
        <f>AVERAGE(F35:F38)</f>
        <v>976.42959710540413</v>
      </c>
      <c r="G39">
        <f>AVERAGE(G35:G38)</f>
        <v>857.21134567856438</v>
      </c>
    </row>
    <row r="40" spans="1:17">
      <c r="A40" t="s">
        <v>25</v>
      </c>
      <c r="B40">
        <v>514.19113926300372</v>
      </c>
      <c r="C40">
        <v>533.15933664900206</v>
      </c>
      <c r="D40">
        <v>721.46352647603499</v>
      </c>
      <c r="E40">
        <v>662.58500729200125</v>
      </c>
      <c r="F40">
        <v>926.52945729855173</v>
      </c>
      <c r="G40">
        <v>746.44066071242253</v>
      </c>
    </row>
    <row r="41" spans="1:17">
      <c r="A41" t="s">
        <v>50</v>
      </c>
      <c r="B41">
        <v>504.08243044859108</v>
      </c>
      <c r="C41">
        <v>468.61009593058156</v>
      </c>
      <c r="D41">
        <v>833.8684116436192</v>
      </c>
      <c r="E41">
        <v>742.20854985715744</v>
      </c>
      <c r="F41">
        <v>953.92604778435452</v>
      </c>
      <c r="G41">
        <v>888.54080872247414</v>
      </c>
    </row>
    <row r="42" spans="1:17">
      <c r="A42" t="s">
        <v>51</v>
      </c>
      <c r="B42">
        <v>488.52214714578776</v>
      </c>
      <c r="C42">
        <v>498.05102179777668</v>
      </c>
      <c r="D42">
        <v>864.80406368986144</v>
      </c>
      <c r="E42">
        <v>816.97446428724925</v>
      </c>
      <c r="F42">
        <v>1014.0996354390408</v>
      </c>
      <c r="G42">
        <v>919.9318131917895</v>
      </c>
    </row>
    <row r="43" spans="1:17">
      <c r="A43" t="s">
        <v>52</v>
      </c>
      <c r="B43">
        <v>504.26130701007088</v>
      </c>
      <c r="C43">
        <v>500.51462121161916</v>
      </c>
      <c r="D43">
        <v>926.25492845433439</v>
      </c>
      <c r="E43">
        <v>859.46680538899511</v>
      </c>
      <c r="F43">
        <v>1047.2768540533325</v>
      </c>
      <c r="G43">
        <v>995.9510155160616</v>
      </c>
    </row>
    <row r="44" spans="1:17">
      <c r="A44" t="s">
        <v>53</v>
      </c>
      <c r="B44">
        <v>498.98253447783412</v>
      </c>
      <c r="C44">
        <v>511.54720432983885</v>
      </c>
      <c r="D44">
        <v>832.57529429288525</v>
      </c>
      <c r="E44">
        <v>738.56521908579907</v>
      </c>
      <c r="F44">
        <v>970.76707365801803</v>
      </c>
      <c r="G44">
        <v>938.87877593751693</v>
      </c>
    </row>
    <row r="45" spans="1:17">
      <c r="A45" t="s">
        <v>27</v>
      </c>
      <c r="B45">
        <f>AVERAGE(B41:B44)</f>
        <v>498.96210477057099</v>
      </c>
      <c r="C45">
        <f t="shared" ref="C45" si="5">AVERAGE(C41:C44)</f>
        <v>494.68073581745409</v>
      </c>
      <c r="D45">
        <f>AVERAGE(D41:D44)</f>
        <v>864.37567452017504</v>
      </c>
      <c r="E45">
        <f>AVERAGE(E41:E44)</f>
        <v>789.30375965480016</v>
      </c>
      <c r="F45">
        <f>AVERAGE(F41:F44)</f>
        <v>996.51740273368648</v>
      </c>
      <c r="G45">
        <f>AVERAGE(G41:G44)</f>
        <v>935.82560334196046</v>
      </c>
    </row>
    <row r="46" spans="1:17">
      <c r="A46" t="s">
        <v>29</v>
      </c>
      <c r="B46">
        <v>491.206546915346</v>
      </c>
      <c r="C46">
        <v>529.99402920663795</v>
      </c>
      <c r="D46">
        <v>895.71179877743896</v>
      </c>
      <c r="E46">
        <v>835.68116032884939</v>
      </c>
      <c r="F46">
        <v>1086.9099187901309</v>
      </c>
      <c r="G46">
        <v>971.9681491208604</v>
      </c>
    </row>
    <row r="47" spans="1:17">
      <c r="A47" t="s">
        <v>54</v>
      </c>
      <c r="B47">
        <v>499.00035527978497</v>
      </c>
      <c r="C47">
        <v>498.2904243030946</v>
      </c>
      <c r="D47">
        <v>878.91394462695087</v>
      </c>
      <c r="E47">
        <v>816.87654135024059</v>
      </c>
      <c r="F47">
        <v>1078.5293501596082</v>
      </c>
      <c r="G47">
        <v>994.70864685452943</v>
      </c>
    </row>
    <row r="48" spans="1:17">
      <c r="A48" t="s">
        <v>55</v>
      </c>
      <c r="B48">
        <v>501.25678718828431</v>
      </c>
      <c r="C48">
        <v>497.77268132235713</v>
      </c>
      <c r="D48">
        <v>932.85078190663887</v>
      </c>
      <c r="E48">
        <v>875.34977546653681</v>
      </c>
      <c r="F48">
        <v>1138.9952252146875</v>
      </c>
      <c r="G48">
        <v>1063.0615368949248</v>
      </c>
    </row>
    <row r="49" spans="1:7">
      <c r="A49" t="s">
        <v>56</v>
      </c>
      <c r="B49">
        <v>502.31632421430959</v>
      </c>
      <c r="C49">
        <v>499.26728704572952</v>
      </c>
      <c r="D49">
        <v>913.3381733957325</v>
      </c>
      <c r="E49">
        <v>870.40639916673672</v>
      </c>
      <c r="F49">
        <v>1061.4683472503123</v>
      </c>
      <c r="G49">
        <v>1017.5205588155437</v>
      </c>
    </row>
    <row r="50" spans="1:7">
      <c r="A50" t="s">
        <v>57</v>
      </c>
      <c r="B50">
        <v>505.04582591469006</v>
      </c>
      <c r="C50">
        <v>466.64919927248133</v>
      </c>
      <c r="D50">
        <v>862.33646307190008</v>
      </c>
      <c r="E50">
        <v>813.62037488793715</v>
      </c>
      <c r="F50">
        <v>1119.9977271019941</v>
      </c>
      <c r="G50">
        <v>1012.0829286652515</v>
      </c>
    </row>
    <row r="51" spans="1:7">
      <c r="A51" t="s">
        <v>58</v>
      </c>
      <c r="B51">
        <v>497.49537749002366</v>
      </c>
      <c r="C51">
        <v>498.32009637781044</v>
      </c>
      <c r="D51">
        <v>902.94932256522554</v>
      </c>
      <c r="E51">
        <v>833.6543867440281</v>
      </c>
      <c r="F51">
        <v>1069.4591298990081</v>
      </c>
      <c r="G51">
        <v>976.95955956599494</v>
      </c>
    </row>
    <row r="52" spans="1:7">
      <c r="A52" t="s">
        <v>31</v>
      </c>
      <c r="B52">
        <f>AVERAGE(B47:B51)</f>
        <v>501.02293401741855</v>
      </c>
      <c r="C52">
        <f t="shared" ref="C52" si="6">AVERAGE(C47:C51)</f>
        <v>492.05993766429464</v>
      </c>
      <c r="D52">
        <f>AVERAGE(D47:D51)</f>
        <v>898.07773711328957</v>
      </c>
      <c r="E52">
        <f>AVERAGE(E47:E51)</f>
        <v>841.98149552309587</v>
      </c>
      <c r="F52">
        <f>AVERAGE(F47:F51)</f>
        <v>1093.6899559251219</v>
      </c>
      <c r="G52">
        <f>AVERAGE(G47:G51)</f>
        <v>1012.8666461592489</v>
      </c>
    </row>
    <row r="53" spans="1:7">
      <c r="A53" t="s">
        <v>33</v>
      </c>
      <c r="B53">
        <v>502.89149000659273</v>
      </c>
      <c r="C53">
        <v>517.16294494292845</v>
      </c>
      <c r="D53">
        <v>723.15957550548512</v>
      </c>
      <c r="E53">
        <v>686.9460460080885</v>
      </c>
      <c r="F53">
        <v>844.07719345265116</v>
      </c>
      <c r="G53">
        <v>809.16745141475292</v>
      </c>
    </row>
    <row r="54" spans="1:7">
      <c r="A54" t="s">
        <v>34</v>
      </c>
      <c r="B54">
        <v>502.4872104113345</v>
      </c>
      <c r="C54">
        <v>511.32850562406702</v>
      </c>
      <c r="D54">
        <v>793.60052500684753</v>
      </c>
      <c r="E54">
        <v>782.98797597192527</v>
      </c>
      <c r="F54">
        <v>859.52415451913112</v>
      </c>
      <c r="G54">
        <v>803.76033145070903</v>
      </c>
    </row>
    <row r="55" spans="1:7">
      <c r="A55" t="s">
        <v>59</v>
      </c>
      <c r="B55">
        <v>503.92911766551225</v>
      </c>
      <c r="C55">
        <v>467.19272856365495</v>
      </c>
      <c r="D55">
        <v>650.50528432417809</v>
      </c>
      <c r="E55">
        <v>592.61806449690982</v>
      </c>
      <c r="F55">
        <v>783.05870753156762</v>
      </c>
      <c r="G55">
        <v>537.10782938353589</v>
      </c>
    </row>
    <row r="56" spans="1:7">
      <c r="A56" t="s">
        <v>60</v>
      </c>
      <c r="B56">
        <v>498.58838867462208</v>
      </c>
      <c r="C56">
        <v>520.44482477290899</v>
      </c>
      <c r="D56">
        <v>897.6067379712473</v>
      </c>
      <c r="E56">
        <v>885.94011735733113</v>
      </c>
      <c r="F56">
        <v>1133.8757994179384</v>
      </c>
      <c r="G56">
        <v>1059.7502183278523</v>
      </c>
    </row>
    <row r="57" spans="1:7">
      <c r="A57" t="s">
        <v>36</v>
      </c>
      <c r="B57">
        <f>AVERAGE(B55:B56)</f>
        <v>501.25875317006717</v>
      </c>
      <c r="C57">
        <f t="shared" ref="C57" si="7">AVERAGE(C55:C56)</f>
        <v>493.818776668282</v>
      </c>
      <c r="D57">
        <f>AVERAGE(D55:D56)</f>
        <v>774.05601114771275</v>
      </c>
      <c r="E57">
        <f>AVERAGE(E55:E56)</f>
        <v>739.27909092712048</v>
      </c>
      <c r="F57">
        <f>AVERAGE(F55:F56)</f>
        <v>958.46725347475308</v>
      </c>
      <c r="G57">
        <f>AVERAGE(G55:G56)</f>
        <v>798.42902385569414</v>
      </c>
    </row>
    <row r="58" spans="1:7">
      <c r="A58" t="s">
        <v>38</v>
      </c>
      <c r="B58">
        <v>509.16089341200887</v>
      </c>
      <c r="C58">
        <v>473.49925638334844</v>
      </c>
      <c r="D58">
        <v>657.93896873260337</v>
      </c>
      <c r="E58">
        <v>601.49947856223287</v>
      </c>
      <c r="F58">
        <v>748.0164448951524</v>
      </c>
      <c r="G58">
        <v>675.22184483937542</v>
      </c>
    </row>
    <row r="59" spans="1:7">
      <c r="A59" t="s">
        <v>40</v>
      </c>
      <c r="B59">
        <v>495.31617188727387</v>
      </c>
      <c r="C59">
        <v>445.30330731909709</v>
      </c>
      <c r="D59">
        <v>892.45302619182905</v>
      </c>
      <c r="E59">
        <v>763.36294231787849</v>
      </c>
      <c r="F59">
        <v>1068.4077983944651</v>
      </c>
      <c r="G59">
        <v>949.36392289189587</v>
      </c>
    </row>
    <row r="60" spans="1:7">
      <c r="A60" t="s">
        <v>61</v>
      </c>
      <c r="B60">
        <v>501.50100721576882</v>
      </c>
      <c r="C60">
        <v>503.72925272700178</v>
      </c>
      <c r="D60">
        <v>925.12367650636895</v>
      </c>
      <c r="E60">
        <v>863.40711864628167</v>
      </c>
      <c r="F60">
        <v>1002.2431190238099</v>
      </c>
      <c r="G60">
        <v>979.62115658919004</v>
      </c>
    </row>
    <row r="61" spans="1:7">
      <c r="A61" t="s">
        <v>62</v>
      </c>
      <c r="B61">
        <v>504.2230876008577</v>
      </c>
      <c r="C61">
        <v>458.59954349648325</v>
      </c>
      <c r="D61">
        <v>685.11452818319742</v>
      </c>
      <c r="E61">
        <v>659.92160226506019</v>
      </c>
      <c r="F61">
        <v>747.47150680564255</v>
      </c>
      <c r="G61">
        <v>722.33925853580479</v>
      </c>
    </row>
    <row r="62" spans="1:7">
      <c r="A62" t="s">
        <v>42</v>
      </c>
      <c r="B62">
        <f>AVERAGE(B60:B61)</f>
        <v>502.86204740831329</v>
      </c>
      <c r="C62">
        <f t="shared" ref="C62" si="8">AVERAGE(C60:C61)</f>
        <v>481.16439811174251</v>
      </c>
      <c r="D62">
        <f>AVERAGE(D60:D61)</f>
        <v>805.11910234478319</v>
      </c>
      <c r="E62">
        <f>AVERAGE(E60:E61)</f>
        <v>761.66436045567093</v>
      </c>
      <c r="F62">
        <f>AVERAGE(F60:F61)</f>
        <v>874.85731291472621</v>
      </c>
      <c r="G62">
        <f>AVERAGE(G60:G61)</f>
        <v>850.98020756249741</v>
      </c>
    </row>
    <row r="63" spans="1:7">
      <c r="A63" t="s">
        <v>44</v>
      </c>
      <c r="B63">
        <v>496.86394335155018</v>
      </c>
      <c r="C63">
        <v>488.04153169576244</v>
      </c>
      <c r="D63">
        <v>767.97379136248719</v>
      </c>
      <c r="E63">
        <v>713.19285517469541</v>
      </c>
      <c r="F63">
        <v>859.90370961989117</v>
      </c>
      <c r="G63">
        <v>811.26553308885013</v>
      </c>
    </row>
    <row r="64" spans="1:7">
      <c r="A64" t="s">
        <v>45</v>
      </c>
      <c r="B64">
        <v>501.54014831111937</v>
      </c>
      <c r="C64">
        <v>521.73106445951407</v>
      </c>
      <c r="D64">
        <v>707.37932584658483</v>
      </c>
      <c r="E64">
        <v>669.92358176741448</v>
      </c>
      <c r="F64">
        <v>800.95331446320017</v>
      </c>
      <c r="G64">
        <v>778.75316150982792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27E02-543F-3F48-812B-2297E79546F4}">
  <dimension ref="A1:AR79"/>
  <sheetViews>
    <sheetView tabSelected="1" topLeftCell="A4" workbookViewId="0">
      <pane xSplit="1" topLeftCell="AN1" activePane="topRight" state="frozen"/>
      <selection pane="topRight" activeCell="B9" sqref="B9"/>
    </sheetView>
  </sheetViews>
  <sheetFormatPr defaultColWidth="33.125" defaultRowHeight="16"/>
  <cols>
    <col min="1" max="1" width="15.375" customWidth="1"/>
    <col min="2" max="2" width="10.375" customWidth="1"/>
    <col min="4" max="4" width="21" customWidth="1"/>
    <col min="5" max="5" width="34.375" customWidth="1"/>
  </cols>
  <sheetData>
    <row r="1" spans="1:44">
      <c r="C1" t="s">
        <v>63</v>
      </c>
      <c r="D1" s="2" t="s">
        <v>64</v>
      </c>
      <c r="E1" t="s">
        <v>65</v>
      </c>
      <c r="H1" s="2" t="s">
        <v>66</v>
      </c>
    </row>
    <row r="2" spans="1:44">
      <c r="H2" s="2"/>
    </row>
    <row r="3" spans="1:44">
      <c r="A3" t="s">
        <v>67</v>
      </c>
      <c r="B3" s="3" t="s">
        <v>154</v>
      </c>
      <c r="C3">
        <v>122976683</v>
      </c>
      <c r="D3" s="2" t="s">
        <v>68</v>
      </c>
      <c r="E3" s="4" t="s">
        <v>69</v>
      </c>
      <c r="H3" s="2">
        <f>122976683-18772005</f>
        <v>104204678</v>
      </c>
    </row>
    <row r="4" spans="1:44">
      <c r="A4" t="s">
        <v>70</v>
      </c>
      <c r="B4" s="3" t="s">
        <v>157</v>
      </c>
      <c r="C4">
        <v>99295667</v>
      </c>
      <c r="D4" s="2" t="s">
        <v>68</v>
      </c>
      <c r="E4" t="s">
        <v>71</v>
      </c>
      <c r="H4" s="2">
        <f>99295667-16983046</f>
        <v>82312621</v>
      </c>
    </row>
    <row r="5" spans="1:44">
      <c r="A5" t="s">
        <v>72</v>
      </c>
      <c r="B5" s="3" t="s">
        <v>155</v>
      </c>
      <c r="C5">
        <v>125644674</v>
      </c>
      <c r="D5" s="2" t="s">
        <v>68</v>
      </c>
      <c r="E5" s="4" t="s">
        <v>73</v>
      </c>
      <c r="H5" s="2">
        <f>125644674-20252350</f>
        <v>105392324</v>
      </c>
    </row>
    <row r="6" spans="1:44">
      <c r="A6" t="s">
        <v>74</v>
      </c>
      <c r="B6" s="3" t="s">
        <v>158</v>
      </c>
      <c r="C6">
        <v>99551808</v>
      </c>
      <c r="D6" s="2" t="s">
        <v>68</v>
      </c>
      <c r="E6" s="4" t="s">
        <v>75</v>
      </c>
      <c r="H6" s="2">
        <f>99551808-14895409</f>
        <v>84656399</v>
      </c>
    </row>
    <row r="7" spans="1:44">
      <c r="A7" t="s">
        <v>76</v>
      </c>
      <c r="B7" s="3" t="s">
        <v>156</v>
      </c>
      <c r="C7">
        <v>91974032</v>
      </c>
      <c r="D7" s="2" t="s">
        <v>68</v>
      </c>
      <c r="E7" s="4" t="s">
        <v>77</v>
      </c>
      <c r="H7" s="2">
        <f>91974032-12984122</f>
        <v>78989910</v>
      </c>
    </row>
    <row r="8" spans="1:44">
      <c r="A8" t="s">
        <v>78</v>
      </c>
      <c r="B8" s="3" t="s">
        <v>159</v>
      </c>
      <c r="C8">
        <v>110130933</v>
      </c>
      <c r="D8" s="2" t="s">
        <v>68</v>
      </c>
      <c r="E8" s="4" t="s">
        <v>79</v>
      </c>
      <c r="H8" s="2">
        <f>110130933-16465694</f>
        <v>93665239</v>
      </c>
    </row>
    <row r="9" spans="1:44">
      <c r="W9" s="5"/>
      <c r="AA9" s="5"/>
    </row>
    <row r="10" spans="1:44">
      <c r="A10" t="s">
        <v>80</v>
      </c>
    </row>
    <row r="12" spans="1:44">
      <c r="B12" s="1" t="s">
        <v>154</v>
      </c>
      <c r="C12" s="1" t="s">
        <v>157</v>
      </c>
      <c r="D12" s="1" t="s">
        <v>155</v>
      </c>
      <c r="E12" s="1" t="s">
        <v>158</v>
      </c>
      <c r="F12" s="1" t="s">
        <v>156</v>
      </c>
      <c r="G12" s="1" t="s">
        <v>159</v>
      </c>
      <c r="H12" s="6" t="s">
        <v>81</v>
      </c>
      <c r="I12" s="1" t="s">
        <v>160</v>
      </c>
      <c r="J12" s="1" t="s">
        <v>166</v>
      </c>
      <c r="K12" s="1" t="s">
        <v>161</v>
      </c>
      <c r="L12" s="1" t="s">
        <v>167</v>
      </c>
      <c r="M12" s="1" t="s">
        <v>162</v>
      </c>
      <c r="N12" s="1" t="s">
        <v>168</v>
      </c>
      <c r="O12" s="1"/>
      <c r="P12" s="1" t="s">
        <v>163</v>
      </c>
      <c r="Q12" s="1" t="s">
        <v>169</v>
      </c>
      <c r="R12" s="1" t="s">
        <v>164</v>
      </c>
      <c r="S12" s="1" t="s">
        <v>170</v>
      </c>
      <c r="T12" s="1" t="s">
        <v>165</v>
      </c>
      <c r="U12" s="1" t="s">
        <v>171</v>
      </c>
      <c r="V12" s="1"/>
      <c r="W12" s="1" t="s">
        <v>146</v>
      </c>
      <c r="X12" s="1" t="s">
        <v>140</v>
      </c>
      <c r="Y12" s="1" t="s">
        <v>143</v>
      </c>
      <c r="Z12" s="1"/>
      <c r="AA12" s="1" t="s">
        <v>147</v>
      </c>
      <c r="AB12" s="1" t="s">
        <v>148</v>
      </c>
      <c r="AC12" s="1"/>
      <c r="AD12" s="1"/>
      <c r="AE12" s="1" t="s">
        <v>149</v>
      </c>
      <c r="AF12" s="1" t="s">
        <v>141</v>
      </c>
      <c r="AG12" s="1" t="s">
        <v>144</v>
      </c>
      <c r="AH12" s="1"/>
      <c r="AI12" s="1" t="s">
        <v>149</v>
      </c>
      <c r="AJ12" s="1" t="s">
        <v>142</v>
      </c>
      <c r="AK12" s="1" t="s">
        <v>145</v>
      </c>
      <c r="AL12" s="1"/>
      <c r="AM12" s="1"/>
      <c r="AO12" s="1" t="s">
        <v>150</v>
      </c>
      <c r="AP12" s="1" t="s">
        <v>151</v>
      </c>
      <c r="AQ12" s="1" t="s">
        <v>152</v>
      </c>
      <c r="AR12" s="1" t="s">
        <v>153</v>
      </c>
    </row>
    <row r="13" spans="1:44">
      <c r="B13" s="2"/>
      <c r="C13" s="2"/>
      <c r="D13" s="2"/>
      <c r="E13" s="2"/>
      <c r="F13" s="2"/>
      <c r="G13" s="2"/>
    </row>
    <row r="14" spans="1:44">
      <c r="A14" t="s">
        <v>1</v>
      </c>
      <c r="B14">
        <v>32064</v>
      </c>
      <c r="C14">
        <v>30436</v>
      </c>
      <c r="D14">
        <v>7037</v>
      </c>
      <c r="E14">
        <v>4376</v>
      </c>
      <c r="F14">
        <v>2606</v>
      </c>
      <c r="G14">
        <v>4267</v>
      </c>
      <c r="H14">
        <v>1524</v>
      </c>
      <c r="I14">
        <f>(B14*10^9)/(H14*104204678)</f>
        <v>201.90427610879578</v>
      </c>
      <c r="J14">
        <f>(C14*10^9)/(H14*82312621)</f>
        <v>242.62535157183106</v>
      </c>
      <c r="K14">
        <f>(D14*10^9)/(H14*105392324)</f>
        <v>43.812052842116564</v>
      </c>
      <c r="L14">
        <f>(E14*10^9)/(H14*84656399)</f>
        <v>33.918181142047935</v>
      </c>
      <c r="M14">
        <f>(F14*10^9)/(H14*78989910)</f>
        <v>21.648002299038446</v>
      </c>
      <c r="N14">
        <f>(G14*10^9)/(H14*93665239)</f>
        <v>29.892292981862774</v>
      </c>
      <c r="P14">
        <v>496.7585668672682</v>
      </c>
      <c r="Q14">
        <v>563.951612318157</v>
      </c>
      <c r="R14">
        <v>547.32328362193391</v>
      </c>
      <c r="S14">
        <v>555.04614792516657</v>
      </c>
      <c r="T14">
        <v>767.88216104278865</v>
      </c>
      <c r="U14">
        <v>678.23779605621314</v>
      </c>
      <c r="W14">
        <f>AVERAGE(P14:Q14)</f>
        <v>530.3550895927126</v>
      </c>
      <c r="X14">
        <f>AVERAGE(R14:S14)</f>
        <v>551.18471577355024</v>
      </c>
      <c r="Y14">
        <f>AVERAGE(T14:U14)</f>
        <v>723.0599785495009</v>
      </c>
      <c r="AA14">
        <f>X14/W14</f>
        <v>1.0392748680828796</v>
      </c>
      <c r="AB14">
        <f>Y14/W14</f>
        <v>1.3633506922782177</v>
      </c>
      <c r="AE14">
        <f t="shared" ref="AE14:AE77" si="0">AVERAGE(I14:J14)</f>
        <v>222.26481384031342</v>
      </c>
      <c r="AF14">
        <f>AVERAGE(K14:L14)</f>
        <v>38.86511699208225</v>
      </c>
      <c r="AG14">
        <f t="shared" ref="AG14:AG77" si="1">AVERAGE(M14:N14)</f>
        <v>25.77014764045061</v>
      </c>
      <c r="AI14">
        <f>AE14/1</f>
        <v>222.26481384031342</v>
      </c>
      <c r="AJ14">
        <f>AF14/AA14</f>
        <v>37.396379134786173</v>
      </c>
      <c r="AK14">
        <f t="shared" ref="AJ14:AK45" si="2">AG14/AB14</f>
        <v>18.902068107940433</v>
      </c>
      <c r="AO14">
        <f>AJ14/AI14</f>
        <v>0.16825145864812266</v>
      </c>
      <c r="AP14">
        <f>LOG(AO14,2)</f>
        <v>-2.57130908262062</v>
      </c>
      <c r="AQ14">
        <f>AK14/AI14</f>
        <v>8.5043006949002103E-2</v>
      </c>
      <c r="AR14">
        <f>LOG(AQ14,2)</f>
        <v>-3.5556635812203918</v>
      </c>
    </row>
    <row r="15" spans="1:44">
      <c r="A15" t="s">
        <v>2</v>
      </c>
      <c r="B15">
        <v>17548</v>
      </c>
      <c r="C15">
        <v>19099</v>
      </c>
      <c r="D15">
        <v>7009</v>
      </c>
      <c r="E15">
        <v>5461</v>
      </c>
      <c r="F15">
        <v>2596</v>
      </c>
      <c r="G15">
        <v>4167</v>
      </c>
      <c r="H15">
        <v>579</v>
      </c>
      <c r="I15">
        <f t="shared" ref="I15:I78" si="3">(B15*10^9)/(H15*104204678)</f>
        <v>290.8451633772338</v>
      </c>
      <c r="J15">
        <f t="shared" ref="J15:J78" si="4">(C15*10^9)/(H15*82312621)</f>
        <v>400.74271325008561</v>
      </c>
      <c r="K15">
        <f t="shared" ref="K15:K78" si="5">(D15*10^9)/(H15*105392324)</f>
        <v>114.85992147513451</v>
      </c>
      <c r="L15">
        <f t="shared" ref="L15:L78" si="6">(E15*10^9)/(H15*84656399)</f>
        <v>111.41247490562711</v>
      </c>
      <c r="M15">
        <f t="shared" ref="M15:M78" si="7">(F15*10^9)/(H15*78989910)</f>
        <v>56.761583861671021</v>
      </c>
      <c r="N15">
        <f t="shared" ref="N15:N78" si="8">(G15*10^9)/(H15*93665239)</f>
        <v>76.836308416507052</v>
      </c>
      <c r="P15">
        <v>522.81626563879593</v>
      </c>
      <c r="Q15">
        <v>571.44932950920042</v>
      </c>
      <c r="R15">
        <v>680.62845646485096</v>
      </c>
      <c r="S15">
        <v>640.10627085539954</v>
      </c>
      <c r="T15">
        <v>928.28114062115094</v>
      </c>
      <c r="U15">
        <v>822.6940202516945</v>
      </c>
      <c r="W15">
        <f t="shared" ref="W15:W78" si="9">AVERAGE(P15:Q15)</f>
        <v>547.13279757399823</v>
      </c>
      <c r="X15">
        <f t="shared" ref="X15:X78" si="10">AVERAGE(R15:S15)</f>
        <v>660.36736366012519</v>
      </c>
      <c r="Y15">
        <f t="shared" ref="Y15:Y78" si="11">AVERAGE(T15:U15)</f>
        <v>875.48758043642272</v>
      </c>
      <c r="AA15">
        <f t="shared" ref="AA15:AA78" si="12">X15/W15</f>
        <v>1.2069599310957269</v>
      </c>
      <c r="AB15">
        <f t="shared" ref="AB15:AB78" si="13">Y15/W15</f>
        <v>1.6001372689013682</v>
      </c>
      <c r="AE15">
        <f t="shared" si="0"/>
        <v>345.79393831365974</v>
      </c>
      <c r="AF15">
        <f t="shared" ref="AF15:AF77" si="14">AVERAGE(K15:L15)</f>
        <v>113.13619819038081</v>
      </c>
      <c r="AG15">
        <f t="shared" si="1"/>
        <v>66.79894613908904</v>
      </c>
      <c r="AI15">
        <f t="shared" ref="AI15:AI78" si="15">AE15/1</f>
        <v>345.79393831365974</v>
      </c>
      <c r="AJ15">
        <f t="shared" si="2"/>
        <v>93.736498847705079</v>
      </c>
      <c r="AK15">
        <f t="shared" si="2"/>
        <v>41.745759840311862</v>
      </c>
      <c r="AO15">
        <f t="shared" ref="AO15:AO78" si="16">AJ15/AI15</f>
        <v>0.27107617705744569</v>
      </c>
      <c r="AP15">
        <f t="shared" ref="AP15:AP78" si="17">LOG(AO15,2)</f>
        <v>-1.883229764268991</v>
      </c>
      <c r="AQ15">
        <f t="shared" ref="AQ15:AQ78" si="18">AK15/AI15</f>
        <v>0.12072438297760293</v>
      </c>
      <c r="AR15">
        <f t="shared" ref="AR15:AR78" si="19">LOG(AQ15,2)</f>
        <v>-3.050211004973209</v>
      </c>
    </row>
    <row r="16" spans="1:44">
      <c r="A16" t="s">
        <v>82</v>
      </c>
      <c r="B16">
        <v>236</v>
      </c>
      <c r="C16">
        <v>361</v>
      </c>
      <c r="D16">
        <v>54</v>
      </c>
      <c r="E16">
        <v>44</v>
      </c>
      <c r="F16">
        <v>26</v>
      </c>
      <c r="G16">
        <v>62</v>
      </c>
      <c r="H16">
        <v>399</v>
      </c>
      <c r="I16">
        <f t="shared" si="3"/>
        <v>5.6761242210436524</v>
      </c>
      <c r="J16">
        <f t="shared" si="4"/>
        <v>10.991776154982414</v>
      </c>
      <c r="K16">
        <f t="shared" si="5"/>
        <v>1.2841385475536307</v>
      </c>
      <c r="L16">
        <f t="shared" si="6"/>
        <v>1.3026267420500326</v>
      </c>
      <c r="M16">
        <f t="shared" si="7"/>
        <v>0.82495229160497119</v>
      </c>
      <c r="N16">
        <f t="shared" si="8"/>
        <v>1.6589769357012463</v>
      </c>
      <c r="W16" t="e">
        <f t="shared" si="9"/>
        <v>#DIV/0!</v>
      </c>
      <c r="X16" t="e">
        <f t="shared" si="10"/>
        <v>#DIV/0!</v>
      </c>
      <c r="Y16" t="e">
        <f t="shared" si="11"/>
        <v>#DIV/0!</v>
      </c>
      <c r="AA16" t="e">
        <f t="shared" si="12"/>
        <v>#DIV/0!</v>
      </c>
      <c r="AB16" t="e">
        <f t="shared" si="13"/>
        <v>#DIV/0!</v>
      </c>
      <c r="AE16">
        <f t="shared" si="0"/>
        <v>8.3339501880130342</v>
      </c>
      <c r="AF16">
        <f t="shared" si="14"/>
        <v>1.2933826448018317</v>
      </c>
      <c r="AG16">
        <f t="shared" si="1"/>
        <v>1.2419646136531086</v>
      </c>
      <c r="AI16">
        <f t="shared" si="15"/>
        <v>8.3339501880130342</v>
      </c>
      <c r="AJ16" t="e">
        <f t="shared" si="2"/>
        <v>#DIV/0!</v>
      </c>
      <c r="AK16" t="e">
        <f t="shared" si="2"/>
        <v>#DIV/0!</v>
      </c>
      <c r="AO16" t="e">
        <f t="shared" si="16"/>
        <v>#DIV/0!</v>
      </c>
      <c r="AP16" t="e">
        <f t="shared" si="17"/>
        <v>#DIV/0!</v>
      </c>
      <c r="AQ16" t="e">
        <f t="shared" si="18"/>
        <v>#DIV/0!</v>
      </c>
      <c r="AR16" t="e">
        <f t="shared" si="19"/>
        <v>#DIV/0!</v>
      </c>
    </row>
    <row r="17" spans="1:44">
      <c r="A17" t="s">
        <v>83</v>
      </c>
      <c r="B17">
        <v>48</v>
      </c>
      <c r="C17">
        <v>36</v>
      </c>
      <c r="D17">
        <v>50</v>
      </c>
      <c r="E17">
        <v>28</v>
      </c>
      <c r="F17">
        <v>5</v>
      </c>
      <c r="G17">
        <v>23</v>
      </c>
      <c r="H17">
        <v>291</v>
      </c>
      <c r="I17">
        <f t="shared" si="3"/>
        <v>1.5829275304535504</v>
      </c>
      <c r="J17">
        <f t="shared" si="4"/>
        <v>1.5029449761560327</v>
      </c>
      <c r="K17">
        <f t="shared" si="5"/>
        <v>1.6303018979060031</v>
      </c>
      <c r="L17">
        <f t="shared" si="6"/>
        <v>1.1365937177587446</v>
      </c>
      <c r="M17">
        <f t="shared" si="7"/>
        <v>0.21752310623208002</v>
      </c>
      <c r="N17">
        <f t="shared" si="8"/>
        <v>0.84383279785668641</v>
      </c>
      <c r="W17" t="e">
        <f t="shared" si="9"/>
        <v>#DIV/0!</v>
      </c>
      <c r="X17" t="e">
        <f t="shared" si="10"/>
        <v>#DIV/0!</v>
      </c>
      <c r="Y17" t="e">
        <f t="shared" si="11"/>
        <v>#DIV/0!</v>
      </c>
      <c r="AA17" t="e">
        <f t="shared" si="12"/>
        <v>#DIV/0!</v>
      </c>
      <c r="AB17" t="e">
        <f t="shared" si="13"/>
        <v>#DIV/0!</v>
      </c>
      <c r="AE17">
        <f t="shared" si="0"/>
        <v>1.5429362533047914</v>
      </c>
      <c r="AF17">
        <f t="shared" si="14"/>
        <v>1.3834478078323738</v>
      </c>
      <c r="AG17">
        <f t="shared" si="1"/>
        <v>0.53067795204438317</v>
      </c>
      <c r="AI17">
        <f t="shared" si="15"/>
        <v>1.5429362533047914</v>
      </c>
      <c r="AJ17" t="e">
        <f t="shared" si="2"/>
        <v>#DIV/0!</v>
      </c>
      <c r="AK17" t="e">
        <f t="shared" si="2"/>
        <v>#DIV/0!</v>
      </c>
      <c r="AO17" t="e">
        <f t="shared" si="16"/>
        <v>#DIV/0!</v>
      </c>
      <c r="AP17" t="e">
        <f t="shared" si="17"/>
        <v>#DIV/0!</v>
      </c>
      <c r="AQ17" t="e">
        <f t="shared" si="18"/>
        <v>#DIV/0!</v>
      </c>
      <c r="AR17" t="e">
        <f t="shared" si="19"/>
        <v>#DIV/0!</v>
      </c>
    </row>
    <row r="18" spans="1:44">
      <c r="A18" t="s">
        <v>84</v>
      </c>
      <c r="B18">
        <f>B16+B17</f>
        <v>284</v>
      </c>
      <c r="C18">
        <f t="shared" ref="C18:H18" si="20">C16+C17</f>
        <v>397</v>
      </c>
      <c r="D18">
        <f t="shared" si="20"/>
        <v>104</v>
      </c>
      <c r="E18">
        <f t="shared" si="20"/>
        <v>72</v>
      </c>
      <c r="F18">
        <f t="shared" si="20"/>
        <v>31</v>
      </c>
      <c r="G18">
        <f t="shared" si="20"/>
        <v>85</v>
      </c>
      <c r="H18">
        <f t="shared" si="20"/>
        <v>690</v>
      </c>
      <c r="I18">
        <f t="shared" si="3"/>
        <v>3.9498630080556532</v>
      </c>
      <c r="J18">
        <f t="shared" si="4"/>
        <v>6.989964744781723</v>
      </c>
      <c r="K18">
        <f t="shared" si="5"/>
        <v>1.4301291779196312</v>
      </c>
      <c r="L18">
        <f t="shared" si="6"/>
        <v>1.2326041187619676</v>
      </c>
      <c r="M18">
        <f t="shared" si="7"/>
        <v>0.56877563516509966</v>
      </c>
      <c r="N18">
        <f t="shared" si="8"/>
        <v>1.315198755827671</v>
      </c>
      <c r="P18">
        <v>499.38970994172701</v>
      </c>
      <c r="Q18">
        <v>510.29728516845745</v>
      </c>
      <c r="R18">
        <v>544.15632951924579</v>
      </c>
      <c r="S18">
        <v>524.90314931188652</v>
      </c>
      <c r="T18">
        <v>624.89129124294129</v>
      </c>
      <c r="U18">
        <v>582.84139485371963</v>
      </c>
      <c r="W18">
        <f t="shared" si="9"/>
        <v>504.8434975550922</v>
      </c>
      <c r="X18">
        <f t="shared" si="10"/>
        <v>534.52973941556616</v>
      </c>
      <c r="Y18">
        <f t="shared" si="11"/>
        <v>603.86634304833046</v>
      </c>
      <c r="AA18">
        <f t="shared" si="12"/>
        <v>1.058802860696912</v>
      </c>
      <c r="AB18">
        <f t="shared" si="13"/>
        <v>1.1961456292351913</v>
      </c>
      <c r="AE18">
        <f t="shared" si="0"/>
        <v>5.4699138764186879</v>
      </c>
      <c r="AF18">
        <f t="shared" si="14"/>
        <v>1.3313666483407993</v>
      </c>
      <c r="AG18">
        <f t="shared" si="1"/>
        <v>0.94198719549638532</v>
      </c>
      <c r="AI18">
        <f t="shared" si="15"/>
        <v>5.4699138764186879</v>
      </c>
      <c r="AJ18">
        <f t="shared" si="2"/>
        <v>1.2574263800765364</v>
      </c>
      <c r="AK18">
        <f t="shared" si="2"/>
        <v>0.78751882084682834</v>
      </c>
      <c r="AO18">
        <f t="shared" si="16"/>
        <v>0.22988047133564929</v>
      </c>
      <c r="AP18">
        <f t="shared" si="17"/>
        <v>-2.1210441825671822</v>
      </c>
      <c r="AQ18">
        <f t="shared" si="18"/>
        <v>0.14397280078611399</v>
      </c>
      <c r="AR18">
        <f t="shared" si="19"/>
        <v>-2.7961318101459218</v>
      </c>
    </row>
    <row r="19" spans="1:44">
      <c r="A19" t="s">
        <v>4</v>
      </c>
      <c r="B19">
        <v>7920</v>
      </c>
      <c r="C19">
        <v>9141</v>
      </c>
      <c r="D19">
        <v>2324</v>
      </c>
      <c r="E19">
        <v>2406</v>
      </c>
      <c r="F19">
        <v>1298</v>
      </c>
      <c r="G19">
        <v>2330</v>
      </c>
      <c r="H19">
        <v>477</v>
      </c>
      <c r="I19">
        <f t="shared" si="3"/>
        <v>159.33808254659795</v>
      </c>
      <c r="J19">
        <f t="shared" si="4"/>
        <v>232.813896335273</v>
      </c>
      <c r="K19">
        <f t="shared" si="5"/>
        <v>46.228389464296157</v>
      </c>
      <c r="L19">
        <f t="shared" si="6"/>
        <v>59.582325929463458</v>
      </c>
      <c r="M19">
        <f t="shared" si="7"/>
        <v>34.449640519819205</v>
      </c>
      <c r="N19">
        <f t="shared" si="8"/>
        <v>52.150574417169729</v>
      </c>
      <c r="P19">
        <v>508.2617868148518</v>
      </c>
      <c r="Q19">
        <v>543.43766006177486</v>
      </c>
      <c r="R19">
        <v>845.41003562974663</v>
      </c>
      <c r="S19">
        <v>762.47346171913159</v>
      </c>
      <c r="T19">
        <v>969.82965131352296</v>
      </c>
      <c r="U19">
        <v>873.24663668897153</v>
      </c>
      <c r="W19">
        <f t="shared" si="9"/>
        <v>525.84972343831328</v>
      </c>
      <c r="X19">
        <f t="shared" si="10"/>
        <v>803.94174867443917</v>
      </c>
      <c r="Y19">
        <f t="shared" si="11"/>
        <v>921.53814400124725</v>
      </c>
      <c r="AA19">
        <f t="shared" si="12"/>
        <v>1.5288431520279167</v>
      </c>
      <c r="AB19">
        <f t="shared" si="13"/>
        <v>1.7524743342559761</v>
      </c>
      <c r="AE19">
        <f t="shared" si="0"/>
        <v>196.07598944093547</v>
      </c>
      <c r="AF19">
        <f t="shared" si="14"/>
        <v>52.905357696879804</v>
      </c>
      <c r="AG19">
        <f t="shared" si="1"/>
        <v>43.300107468494467</v>
      </c>
      <c r="AI19">
        <f t="shared" si="15"/>
        <v>196.07598944093547</v>
      </c>
      <c r="AJ19">
        <f t="shared" si="2"/>
        <v>34.604830212114365</v>
      </c>
      <c r="AK19">
        <f t="shared" si="2"/>
        <v>24.707983804440591</v>
      </c>
      <c r="AO19">
        <f t="shared" si="16"/>
        <v>0.17648683202253315</v>
      </c>
      <c r="AP19">
        <f t="shared" si="17"/>
        <v>-2.502367549263345</v>
      </c>
      <c r="AQ19">
        <f t="shared" si="18"/>
        <v>0.12601228674091913</v>
      </c>
      <c r="AR19">
        <f t="shared" si="19"/>
        <v>-2.9883636853210365</v>
      </c>
    </row>
    <row r="20" spans="1:44">
      <c r="A20" t="s">
        <v>5</v>
      </c>
      <c r="B20">
        <v>639</v>
      </c>
      <c r="C20">
        <v>1023</v>
      </c>
      <c r="D20">
        <v>328</v>
      </c>
      <c r="E20">
        <v>171</v>
      </c>
      <c r="F20">
        <v>111</v>
      </c>
      <c r="G20">
        <v>155</v>
      </c>
      <c r="H20">
        <v>225</v>
      </c>
      <c r="I20">
        <f t="shared" si="3"/>
        <v>27.254054755584004</v>
      </c>
      <c r="J20">
        <f t="shared" si="4"/>
        <v>55.236567751458999</v>
      </c>
      <c r="K20">
        <f t="shared" si="5"/>
        <v>13.831916049007305</v>
      </c>
      <c r="L20">
        <f t="shared" si="6"/>
        <v>8.9774666649829982</v>
      </c>
      <c r="M20">
        <f t="shared" si="7"/>
        <v>6.2455234261354819</v>
      </c>
      <c r="N20">
        <f t="shared" si="8"/>
        <v>7.3547977482755247</v>
      </c>
      <c r="P20">
        <v>500.0256529459146</v>
      </c>
      <c r="Q20">
        <v>543.24364599006969</v>
      </c>
      <c r="R20">
        <v>617.11873604270102</v>
      </c>
      <c r="S20">
        <v>632.85329703266041</v>
      </c>
      <c r="T20">
        <v>746.08252357485208</v>
      </c>
      <c r="U20">
        <v>693.0674703082459</v>
      </c>
      <c r="W20">
        <f t="shared" si="9"/>
        <v>521.63464946799218</v>
      </c>
      <c r="X20">
        <f t="shared" si="10"/>
        <v>624.98601653768071</v>
      </c>
      <c r="Y20">
        <f t="shared" si="11"/>
        <v>719.57499694154899</v>
      </c>
      <c r="AA20">
        <f t="shared" si="12"/>
        <v>1.1981297967362696</v>
      </c>
      <c r="AB20">
        <f t="shared" si="13"/>
        <v>1.3794616551554491</v>
      </c>
      <c r="AE20">
        <f t="shared" si="0"/>
        <v>41.2453112535215</v>
      </c>
      <c r="AF20">
        <f t="shared" si="14"/>
        <v>11.404691356995151</v>
      </c>
      <c r="AG20">
        <f t="shared" si="1"/>
        <v>6.8001605872055038</v>
      </c>
      <c r="AI20">
        <f t="shared" si="15"/>
        <v>41.2453112535215</v>
      </c>
      <c r="AJ20">
        <f t="shared" si="2"/>
        <v>9.5187444532819114</v>
      </c>
      <c r="AK20">
        <f t="shared" si="2"/>
        <v>4.9295756513356697</v>
      </c>
      <c r="AO20">
        <f t="shared" si="16"/>
        <v>0.23078367368288938</v>
      </c>
      <c r="AP20">
        <f t="shared" si="17"/>
        <v>-2.1153869277923891</v>
      </c>
      <c r="AQ20">
        <f t="shared" si="18"/>
        <v>0.11951844952836392</v>
      </c>
      <c r="AR20">
        <f t="shared" si="19"/>
        <v>-3.0646947571115084</v>
      </c>
    </row>
    <row r="21" spans="1:44">
      <c r="A21" t="s">
        <v>6</v>
      </c>
      <c r="B21">
        <v>1</v>
      </c>
      <c r="C21">
        <v>12</v>
      </c>
      <c r="D21">
        <v>1</v>
      </c>
      <c r="E21">
        <v>0</v>
      </c>
      <c r="F21">
        <v>0</v>
      </c>
      <c r="G21">
        <v>0</v>
      </c>
      <c r="H21">
        <v>621</v>
      </c>
      <c r="I21">
        <f t="shared" si="3"/>
        <v>1.5453298153582366E-2</v>
      </c>
      <c r="J21">
        <f t="shared" si="4"/>
        <v>0.23475952123532237</v>
      </c>
      <c r="K21">
        <f t="shared" si="5"/>
        <v>1.5279157883756745E-2</v>
      </c>
      <c r="L21">
        <f t="shared" si="6"/>
        <v>0</v>
      </c>
      <c r="M21">
        <f t="shared" si="7"/>
        <v>0</v>
      </c>
      <c r="N21">
        <f t="shared" si="8"/>
        <v>0</v>
      </c>
      <c r="P21">
        <v>506.35701278634718</v>
      </c>
      <c r="Q21">
        <v>504.45266824758977</v>
      </c>
      <c r="R21">
        <v>808.98097778298961</v>
      </c>
      <c r="S21">
        <v>732.0327391947967</v>
      </c>
      <c r="T21">
        <v>962.31732357430428</v>
      </c>
      <c r="U21">
        <v>913.02341006106087</v>
      </c>
      <c r="W21">
        <f t="shared" si="9"/>
        <v>505.40484051696848</v>
      </c>
      <c r="X21">
        <f t="shared" si="10"/>
        <v>770.50685848889316</v>
      </c>
      <c r="Y21">
        <f t="shared" si="11"/>
        <v>937.67036681768263</v>
      </c>
      <c r="AA21">
        <f t="shared" si="12"/>
        <v>1.5245339908117166</v>
      </c>
      <c r="AB21">
        <f t="shared" si="13"/>
        <v>1.8552856871306544</v>
      </c>
      <c r="AE21">
        <f t="shared" si="0"/>
        <v>0.12510640969445236</v>
      </c>
      <c r="AF21">
        <f t="shared" si="14"/>
        <v>7.6395789418783723E-3</v>
      </c>
      <c r="AG21">
        <f t="shared" si="1"/>
        <v>0</v>
      </c>
      <c r="AI21">
        <f t="shared" si="15"/>
        <v>0.12510640969445236</v>
      </c>
      <c r="AJ21">
        <f t="shared" si="2"/>
        <v>5.0110912501273829E-3</v>
      </c>
      <c r="AK21">
        <f t="shared" si="2"/>
        <v>0</v>
      </c>
      <c r="AO21">
        <f t="shared" si="16"/>
        <v>4.0054632391465644E-2</v>
      </c>
      <c r="AP21">
        <f t="shared" si="17"/>
        <v>-4.6418870871726483</v>
      </c>
      <c r="AQ21">
        <f t="shared" si="18"/>
        <v>0</v>
      </c>
      <c r="AR21" t="e">
        <f t="shared" si="19"/>
        <v>#NUM!</v>
      </c>
    </row>
    <row r="22" spans="1:44">
      <c r="A22" t="s">
        <v>7</v>
      </c>
      <c r="B22">
        <v>178</v>
      </c>
      <c r="C22">
        <v>194</v>
      </c>
      <c r="D22">
        <v>61</v>
      </c>
      <c r="E22">
        <v>26</v>
      </c>
      <c r="F22">
        <v>33</v>
      </c>
      <c r="G22">
        <v>29</v>
      </c>
      <c r="H22">
        <v>771</v>
      </c>
      <c r="I22">
        <f t="shared" si="3"/>
        <v>2.2155339446182718</v>
      </c>
      <c r="J22">
        <f t="shared" si="4"/>
        <v>3.056897812505861</v>
      </c>
      <c r="K22">
        <f t="shared" si="5"/>
        <v>0.75070010349492766</v>
      </c>
      <c r="L22">
        <f t="shared" si="6"/>
        <v>0.39834482437292296</v>
      </c>
      <c r="M22">
        <f t="shared" si="7"/>
        <v>0.54186106073843432</v>
      </c>
      <c r="N22">
        <f t="shared" si="8"/>
        <v>0.40157361873978326</v>
      </c>
      <c r="P22">
        <v>492.93694220963317</v>
      </c>
      <c r="Q22">
        <v>499.66537771124007</v>
      </c>
      <c r="R22">
        <v>634.0382792082678</v>
      </c>
      <c r="S22">
        <v>591.11794054697282</v>
      </c>
      <c r="T22">
        <v>944.31411872099886</v>
      </c>
      <c r="U22">
        <v>851.49069729813493</v>
      </c>
      <c r="W22">
        <f t="shared" si="9"/>
        <v>496.30115996043662</v>
      </c>
      <c r="X22">
        <f t="shared" si="10"/>
        <v>612.57810987762036</v>
      </c>
      <c r="Y22">
        <f t="shared" si="11"/>
        <v>897.9024080095669</v>
      </c>
      <c r="AA22">
        <f t="shared" si="12"/>
        <v>1.2342870807040889</v>
      </c>
      <c r="AB22">
        <f t="shared" si="13"/>
        <v>1.809188614592689</v>
      </c>
      <c r="AE22">
        <f t="shared" si="0"/>
        <v>2.6362158785620666</v>
      </c>
      <c r="AF22">
        <f t="shared" si="14"/>
        <v>0.57452246393392525</v>
      </c>
      <c r="AG22">
        <f t="shared" si="1"/>
        <v>0.47171733973910879</v>
      </c>
      <c r="AI22">
        <f t="shared" si="15"/>
        <v>2.6362158785620666</v>
      </c>
      <c r="AJ22">
        <f t="shared" si="2"/>
        <v>0.46546907353692274</v>
      </c>
      <c r="AK22">
        <f t="shared" si="2"/>
        <v>0.26073419649797469</v>
      </c>
      <c r="AO22">
        <f t="shared" si="16"/>
        <v>0.17656713068233792</v>
      </c>
      <c r="AP22">
        <f t="shared" si="17"/>
        <v>-2.5017112955881258</v>
      </c>
      <c r="AQ22">
        <f t="shared" si="18"/>
        <v>9.8904721202192708E-2</v>
      </c>
      <c r="AR22">
        <f t="shared" si="19"/>
        <v>-3.3378168003128792</v>
      </c>
    </row>
    <row r="23" spans="1:44">
      <c r="A23" t="s">
        <v>85</v>
      </c>
      <c r="B23">
        <v>528</v>
      </c>
      <c r="C23">
        <v>376</v>
      </c>
      <c r="D23">
        <v>59</v>
      </c>
      <c r="E23">
        <v>61</v>
      </c>
      <c r="F23">
        <v>28</v>
      </c>
      <c r="G23">
        <v>55</v>
      </c>
      <c r="H23">
        <v>779</v>
      </c>
      <c r="I23">
        <f t="shared" si="3"/>
        <v>6.5044300705799936</v>
      </c>
      <c r="J23">
        <f t="shared" si="4"/>
        <v>5.8638649091102728</v>
      </c>
      <c r="K23">
        <f t="shared" si="5"/>
        <v>0.71863037959302101</v>
      </c>
      <c r="L23">
        <f t="shared" si="6"/>
        <v>0.92498051916080481</v>
      </c>
      <c r="M23">
        <f t="shared" si="7"/>
        <v>0.45503935034120357</v>
      </c>
      <c r="N23">
        <f t="shared" si="8"/>
        <v>0.75378377684301312</v>
      </c>
      <c r="W23" t="e">
        <f t="shared" si="9"/>
        <v>#DIV/0!</v>
      </c>
      <c r="X23" t="e">
        <f t="shared" si="10"/>
        <v>#DIV/0!</v>
      </c>
      <c r="Y23" t="e">
        <f t="shared" si="11"/>
        <v>#DIV/0!</v>
      </c>
      <c r="AA23" t="e">
        <f t="shared" si="12"/>
        <v>#DIV/0!</v>
      </c>
      <c r="AB23" t="e">
        <f t="shared" si="13"/>
        <v>#DIV/0!</v>
      </c>
      <c r="AE23">
        <f t="shared" si="0"/>
        <v>6.1841474898451327</v>
      </c>
      <c r="AF23">
        <f t="shared" si="14"/>
        <v>0.82180544937691291</v>
      </c>
      <c r="AG23">
        <f t="shared" si="1"/>
        <v>0.60441156359210835</v>
      </c>
      <c r="AI23">
        <f t="shared" si="15"/>
        <v>6.1841474898451327</v>
      </c>
      <c r="AJ23" t="e">
        <f t="shared" si="2"/>
        <v>#DIV/0!</v>
      </c>
      <c r="AK23" t="e">
        <f t="shared" si="2"/>
        <v>#DIV/0!</v>
      </c>
      <c r="AO23" t="e">
        <f t="shared" si="16"/>
        <v>#DIV/0!</v>
      </c>
      <c r="AP23" t="e">
        <f t="shared" si="17"/>
        <v>#DIV/0!</v>
      </c>
      <c r="AQ23" t="e">
        <f t="shared" si="18"/>
        <v>#DIV/0!</v>
      </c>
      <c r="AR23" t="e">
        <f t="shared" si="19"/>
        <v>#DIV/0!</v>
      </c>
    </row>
    <row r="24" spans="1:44">
      <c r="A24" t="s">
        <v>86</v>
      </c>
      <c r="B24">
        <v>71</v>
      </c>
      <c r="C24">
        <v>49</v>
      </c>
      <c r="D24">
        <v>19</v>
      </c>
      <c r="E24">
        <v>24</v>
      </c>
      <c r="F24">
        <v>39</v>
      </c>
      <c r="G24">
        <v>7</v>
      </c>
      <c r="H24">
        <v>550</v>
      </c>
      <c r="I24">
        <f t="shared" si="3"/>
        <v>1.238820670708364</v>
      </c>
      <c r="J24">
        <f t="shared" si="4"/>
        <v>1.0823481017681249</v>
      </c>
      <c r="K24">
        <f t="shared" si="5"/>
        <v>0.32777960703717424</v>
      </c>
      <c r="L24">
        <f t="shared" si="6"/>
        <v>0.51545263148227738</v>
      </c>
      <c r="M24">
        <f t="shared" si="7"/>
        <v>0.89769808459195499</v>
      </c>
      <c r="N24">
        <f t="shared" si="8"/>
        <v>0.13588042760743638</v>
      </c>
      <c r="W24" t="e">
        <f t="shared" si="9"/>
        <v>#DIV/0!</v>
      </c>
      <c r="X24" t="e">
        <f t="shared" si="10"/>
        <v>#DIV/0!</v>
      </c>
      <c r="Y24" t="e">
        <f t="shared" si="11"/>
        <v>#DIV/0!</v>
      </c>
      <c r="AA24" t="e">
        <f t="shared" si="12"/>
        <v>#DIV/0!</v>
      </c>
      <c r="AB24" t="e">
        <f t="shared" si="13"/>
        <v>#DIV/0!</v>
      </c>
      <c r="AE24">
        <f t="shared" si="0"/>
        <v>1.1605843862382446</v>
      </c>
      <c r="AF24">
        <f t="shared" si="14"/>
        <v>0.42161611925972581</v>
      </c>
      <c r="AG24">
        <f t="shared" si="1"/>
        <v>0.51678925609969573</v>
      </c>
      <c r="AI24">
        <f t="shared" si="15"/>
        <v>1.1605843862382446</v>
      </c>
      <c r="AJ24" t="e">
        <f t="shared" si="2"/>
        <v>#DIV/0!</v>
      </c>
      <c r="AK24" t="e">
        <f t="shared" si="2"/>
        <v>#DIV/0!</v>
      </c>
      <c r="AO24" t="e">
        <f t="shared" si="16"/>
        <v>#DIV/0!</v>
      </c>
      <c r="AP24" t="e">
        <f t="shared" si="17"/>
        <v>#DIV/0!</v>
      </c>
      <c r="AQ24" t="e">
        <f t="shared" si="18"/>
        <v>#DIV/0!</v>
      </c>
      <c r="AR24" t="e">
        <f t="shared" si="19"/>
        <v>#DIV/0!</v>
      </c>
    </row>
    <row r="25" spans="1:44">
      <c r="A25" t="s">
        <v>87</v>
      </c>
      <c r="B25">
        <f>B23+B24</f>
        <v>599</v>
      </c>
      <c r="C25">
        <f t="shared" ref="C25:H25" si="21">C23+C24</f>
        <v>425</v>
      </c>
      <c r="D25">
        <f t="shared" si="21"/>
        <v>78</v>
      </c>
      <c r="E25">
        <f t="shared" si="21"/>
        <v>85</v>
      </c>
      <c r="F25">
        <f t="shared" si="21"/>
        <v>67</v>
      </c>
      <c r="G25">
        <f t="shared" si="21"/>
        <v>62</v>
      </c>
      <c r="H25">
        <f t="shared" si="21"/>
        <v>1329</v>
      </c>
      <c r="I25">
        <f t="shared" si="3"/>
        <v>4.3252839683005382</v>
      </c>
      <c r="J25">
        <f t="shared" si="4"/>
        <v>3.8850581039649144</v>
      </c>
      <c r="K25">
        <f t="shared" si="5"/>
        <v>0.55687874309511598</v>
      </c>
      <c r="L25">
        <f t="shared" si="6"/>
        <v>0.75549945202522162</v>
      </c>
      <c r="M25">
        <f t="shared" si="7"/>
        <v>0.63823145255182301</v>
      </c>
      <c r="N25">
        <f t="shared" si="8"/>
        <v>0.49806756760330867</v>
      </c>
      <c r="P25">
        <v>508.86938994832201</v>
      </c>
      <c r="Q25">
        <v>512.36400881883878</v>
      </c>
      <c r="R25">
        <v>775.96985604161205</v>
      </c>
      <c r="S25">
        <v>787.39306196688904</v>
      </c>
      <c r="T25">
        <v>1033.4803463429373</v>
      </c>
      <c r="U25">
        <v>981.12105380711796</v>
      </c>
      <c r="W25">
        <f t="shared" si="9"/>
        <v>510.6166993835804</v>
      </c>
      <c r="X25">
        <f t="shared" si="10"/>
        <v>781.68145900425054</v>
      </c>
      <c r="Y25">
        <f t="shared" si="11"/>
        <v>1007.3007000750276</v>
      </c>
      <c r="AA25">
        <f t="shared" si="12"/>
        <v>1.5308576079628833</v>
      </c>
      <c r="AB25">
        <f t="shared" si="13"/>
        <v>1.9727139776099121</v>
      </c>
      <c r="AE25">
        <f t="shared" si="0"/>
        <v>4.1051710361327265</v>
      </c>
      <c r="AF25">
        <f t="shared" si="14"/>
        <v>0.65618909756016874</v>
      </c>
      <c r="AG25">
        <f t="shared" si="1"/>
        <v>0.56814951007756587</v>
      </c>
      <c r="AI25">
        <f t="shared" si="15"/>
        <v>4.1051710361327265</v>
      </c>
      <c r="AJ25">
        <f t="shared" si="2"/>
        <v>0.42864149751547531</v>
      </c>
      <c r="AK25">
        <f t="shared" si="2"/>
        <v>0.28800399679122302</v>
      </c>
      <c r="AO25">
        <f t="shared" si="16"/>
        <v>0.10441501553593653</v>
      </c>
      <c r="AP25">
        <f t="shared" si="17"/>
        <v>-3.2595988994399963</v>
      </c>
      <c r="AQ25">
        <f t="shared" si="18"/>
        <v>7.0156394034811512E-2</v>
      </c>
      <c r="AR25">
        <f t="shared" si="19"/>
        <v>-3.8332815931008213</v>
      </c>
    </row>
    <row r="26" spans="1:44">
      <c r="A26" t="s">
        <v>11</v>
      </c>
      <c r="B26">
        <v>1983</v>
      </c>
      <c r="C26">
        <v>1126</v>
      </c>
      <c r="D26">
        <v>1802</v>
      </c>
      <c r="E26">
        <v>1337</v>
      </c>
      <c r="F26">
        <v>1195</v>
      </c>
      <c r="G26">
        <v>2397</v>
      </c>
      <c r="H26">
        <v>1149</v>
      </c>
      <c r="I26">
        <f t="shared" si="3"/>
        <v>16.562102557129617</v>
      </c>
      <c r="J26">
        <f t="shared" si="4"/>
        <v>11.905617651995518</v>
      </c>
      <c r="K26">
        <f t="shared" si="5"/>
        <v>14.880782764625687</v>
      </c>
      <c r="L26">
        <f t="shared" si="6"/>
        <v>13.745216585454477</v>
      </c>
      <c r="M26">
        <f t="shared" si="7"/>
        <v>13.166679299682274</v>
      </c>
      <c r="N26">
        <f t="shared" si="8"/>
        <v>22.272530366314033</v>
      </c>
      <c r="P26">
        <v>503.30553999804374</v>
      </c>
      <c r="Q26">
        <v>485.29016985507724</v>
      </c>
      <c r="R26">
        <v>625.97526572480376</v>
      </c>
      <c r="S26">
        <v>538.5909798060469</v>
      </c>
      <c r="T26">
        <v>883.23834901128396</v>
      </c>
      <c r="U26">
        <v>532.7897761342158</v>
      </c>
      <c r="W26">
        <f t="shared" si="9"/>
        <v>494.29785492656049</v>
      </c>
      <c r="X26">
        <f t="shared" si="10"/>
        <v>582.28312276542533</v>
      </c>
      <c r="Y26">
        <f t="shared" si="11"/>
        <v>708.01406257274994</v>
      </c>
      <c r="AA26">
        <f t="shared" si="12"/>
        <v>1.1780005050839986</v>
      </c>
      <c r="AB26">
        <f t="shared" si="13"/>
        <v>1.4323632107971458</v>
      </c>
      <c r="AE26">
        <f t="shared" si="0"/>
        <v>14.233860104562567</v>
      </c>
      <c r="AF26">
        <f t="shared" si="14"/>
        <v>14.312999675040082</v>
      </c>
      <c r="AG26">
        <f t="shared" si="1"/>
        <v>17.719604832998154</v>
      </c>
      <c r="AI26">
        <f t="shared" si="15"/>
        <v>14.233860104562567</v>
      </c>
      <c r="AJ26">
        <f t="shared" si="2"/>
        <v>12.150249183483567</v>
      </c>
      <c r="AK26">
        <f t="shared" si="2"/>
        <v>12.370887983877186</v>
      </c>
      <c r="AO26">
        <f t="shared" si="16"/>
        <v>0.85361589155909201</v>
      </c>
      <c r="AP26">
        <f t="shared" si="17"/>
        <v>-0.22834106017291275</v>
      </c>
      <c r="AQ26">
        <f t="shared" si="18"/>
        <v>0.86911687293538753</v>
      </c>
      <c r="AR26">
        <f>LOG(AQ26,2)</f>
        <v>-0.20237790096979177</v>
      </c>
    </row>
    <row r="27" spans="1:44">
      <c r="A27" t="s">
        <v>12</v>
      </c>
      <c r="B27">
        <v>206</v>
      </c>
      <c r="C27">
        <v>110</v>
      </c>
      <c r="D27">
        <v>88</v>
      </c>
      <c r="E27">
        <v>32</v>
      </c>
      <c r="F27">
        <v>8</v>
      </c>
      <c r="G27">
        <v>25</v>
      </c>
      <c r="H27">
        <v>612</v>
      </c>
      <c r="I27">
        <f t="shared" si="3"/>
        <v>3.2301938228679377</v>
      </c>
      <c r="J27">
        <f t="shared" si="4"/>
        <v>2.1836087820785499</v>
      </c>
      <c r="K27">
        <f t="shared" si="5"/>
        <v>1.3643389216201609</v>
      </c>
      <c r="L27">
        <f t="shared" si="6"/>
        <v>0.61764476539270707</v>
      </c>
      <c r="M27">
        <f t="shared" si="7"/>
        <v>0.16548816709420991</v>
      </c>
      <c r="N27">
        <f t="shared" si="8"/>
        <v>0.43612415490248607</v>
      </c>
      <c r="P27">
        <v>496.23620569204263</v>
      </c>
      <c r="Q27">
        <v>496.90027510358362</v>
      </c>
      <c r="R27">
        <v>743.83885931026145</v>
      </c>
      <c r="S27">
        <v>739.13110082495302</v>
      </c>
      <c r="T27">
        <v>946.86839749228022</v>
      </c>
      <c r="U27">
        <v>854.0964783068066</v>
      </c>
      <c r="W27">
        <f t="shared" si="9"/>
        <v>496.56824039781316</v>
      </c>
      <c r="X27">
        <f t="shared" si="10"/>
        <v>741.48498006760724</v>
      </c>
      <c r="Y27">
        <f t="shared" si="11"/>
        <v>900.48243789954336</v>
      </c>
      <c r="AA27">
        <f t="shared" si="12"/>
        <v>1.4932186953269206</v>
      </c>
      <c r="AB27">
        <f t="shared" si="13"/>
        <v>1.813411258799283</v>
      </c>
      <c r="AE27">
        <f t="shared" si="0"/>
        <v>2.706901302473244</v>
      </c>
      <c r="AF27">
        <f t="shared" si="14"/>
        <v>0.99099184350643399</v>
      </c>
      <c r="AG27">
        <f t="shared" si="1"/>
        <v>0.300806160998348</v>
      </c>
      <c r="AI27">
        <f t="shared" si="15"/>
        <v>2.706901302473244</v>
      </c>
      <c r="AJ27">
        <f t="shared" si="2"/>
        <v>0.66366155648049219</v>
      </c>
      <c r="AK27">
        <f t="shared" si="2"/>
        <v>0.16587862214858051</v>
      </c>
      <c r="AO27">
        <f t="shared" si="16"/>
        <v>0.24517390267392361</v>
      </c>
      <c r="AP27">
        <f t="shared" si="17"/>
        <v>-2.0281226741240697</v>
      </c>
      <c r="AQ27">
        <f t="shared" si="18"/>
        <v>6.1279892989456387E-2</v>
      </c>
      <c r="AR27">
        <f t="shared" si="19"/>
        <v>-4.028442411828359</v>
      </c>
    </row>
    <row r="28" spans="1:44">
      <c r="A28" t="s">
        <v>88</v>
      </c>
      <c r="B28">
        <v>2327</v>
      </c>
      <c r="C28">
        <v>1548</v>
      </c>
      <c r="D28">
        <v>713</v>
      </c>
      <c r="E28">
        <v>429</v>
      </c>
      <c r="F28">
        <v>197</v>
      </c>
      <c r="G28">
        <v>293</v>
      </c>
      <c r="H28">
        <v>1182</v>
      </c>
      <c r="I28">
        <f t="shared" si="3"/>
        <v>18.89259831040847</v>
      </c>
      <c r="J28">
        <f t="shared" si="4"/>
        <v>15.910618009002063</v>
      </c>
      <c r="K28">
        <f t="shared" si="5"/>
        <v>5.7235182518313241</v>
      </c>
      <c r="L28">
        <f t="shared" si="6"/>
        <v>4.2872619993740608</v>
      </c>
      <c r="M28">
        <f t="shared" si="7"/>
        <v>2.1099741304511763</v>
      </c>
      <c r="N28">
        <f t="shared" si="8"/>
        <v>2.6464987803889741</v>
      </c>
      <c r="P28">
        <v>487.77892028410758</v>
      </c>
      <c r="Q28">
        <v>567.03642146032269</v>
      </c>
      <c r="R28">
        <v>734.51299567131093</v>
      </c>
      <c r="S28">
        <v>767.95821075792901</v>
      </c>
      <c r="T28">
        <v>951.0880322132856</v>
      </c>
      <c r="U28">
        <v>835.30412592411858</v>
      </c>
      <c r="W28">
        <f t="shared" si="9"/>
        <v>527.40767087221514</v>
      </c>
      <c r="X28">
        <f t="shared" si="10"/>
        <v>751.23560321461991</v>
      </c>
      <c r="Y28">
        <f t="shared" si="11"/>
        <v>893.19607906870215</v>
      </c>
      <c r="AA28">
        <f t="shared" si="12"/>
        <v>1.4243926372406437</v>
      </c>
      <c r="AB28">
        <f t="shared" si="13"/>
        <v>1.6935591353678157</v>
      </c>
      <c r="AE28">
        <f t="shared" si="0"/>
        <v>17.401608159705265</v>
      </c>
      <c r="AF28">
        <f t="shared" si="14"/>
        <v>5.0053901256026929</v>
      </c>
      <c r="AG28">
        <f t="shared" si="1"/>
        <v>2.3782364554200752</v>
      </c>
      <c r="AI28">
        <f t="shared" si="15"/>
        <v>17.401608159705265</v>
      </c>
      <c r="AJ28">
        <f t="shared" si="2"/>
        <v>3.5140522316228866</v>
      </c>
      <c r="AK28">
        <f t="shared" si="2"/>
        <v>1.4042830898276002</v>
      </c>
      <c r="AO28">
        <f t="shared" si="16"/>
        <v>0.20193836106251026</v>
      </c>
      <c r="AP28">
        <f t="shared" si="17"/>
        <v>-2.3080130977509667</v>
      </c>
      <c r="AQ28">
        <f t="shared" si="18"/>
        <v>8.0698466310678313E-2</v>
      </c>
      <c r="AR28">
        <f t="shared" si="19"/>
        <v>-3.6313149346979938</v>
      </c>
    </row>
    <row r="29" spans="1:44">
      <c r="A29" t="s">
        <v>89</v>
      </c>
      <c r="B29">
        <v>8041</v>
      </c>
      <c r="C29">
        <v>4868</v>
      </c>
      <c r="D29">
        <v>3587</v>
      </c>
      <c r="E29">
        <v>2220</v>
      </c>
      <c r="F29">
        <v>1092</v>
      </c>
      <c r="G29">
        <v>1741</v>
      </c>
      <c r="H29">
        <v>1584</v>
      </c>
      <c r="I29">
        <f t="shared" si="3"/>
        <v>48.715556598033814</v>
      </c>
      <c r="J29">
        <f t="shared" si="4"/>
        <v>37.336100902829024</v>
      </c>
      <c r="K29">
        <f t="shared" si="5"/>
        <v>21.486576214224122</v>
      </c>
      <c r="L29">
        <f t="shared" si="6"/>
        <v>16.555336254205091</v>
      </c>
      <c r="M29">
        <f t="shared" si="7"/>
        <v>8.7276202668662286</v>
      </c>
      <c r="N29">
        <f t="shared" si="8"/>
        <v>11.734515102408073</v>
      </c>
      <c r="P29">
        <v>502.44576612376522</v>
      </c>
      <c r="Q29">
        <v>503.58218419678093</v>
      </c>
      <c r="R29">
        <v>755.94936897311561</v>
      </c>
      <c r="S29">
        <v>715.60988692248657</v>
      </c>
      <c r="T29">
        <v>966.38252176284732</v>
      </c>
      <c r="U29">
        <v>891.97467610942806</v>
      </c>
      <c r="W29">
        <f t="shared" si="9"/>
        <v>503.01397516027305</v>
      </c>
      <c r="X29">
        <f t="shared" si="10"/>
        <v>735.77962794780115</v>
      </c>
      <c r="Y29">
        <f t="shared" si="11"/>
        <v>929.17859893613763</v>
      </c>
      <c r="AA29">
        <f t="shared" si="12"/>
        <v>1.462741920268444</v>
      </c>
      <c r="AB29">
        <f t="shared" si="13"/>
        <v>1.8472222340146269</v>
      </c>
      <c r="AE29">
        <f t="shared" si="0"/>
        <v>43.025828750431415</v>
      </c>
      <c r="AF29">
        <f t="shared" si="14"/>
        <v>19.020956234214609</v>
      </c>
      <c r="AG29">
        <f t="shared" si="1"/>
        <v>10.23106768463715</v>
      </c>
      <c r="AI29">
        <f t="shared" si="15"/>
        <v>43.025828750431415</v>
      </c>
      <c r="AJ29">
        <f t="shared" si="2"/>
        <v>13.003631037472326</v>
      </c>
      <c r="AK29">
        <f t="shared" si="2"/>
        <v>5.5386230721149587</v>
      </c>
      <c r="AO29">
        <f t="shared" si="16"/>
        <v>0.30222848496188326</v>
      </c>
      <c r="AP29">
        <f t="shared" si="17"/>
        <v>-1.7262884543165005</v>
      </c>
      <c r="AQ29">
        <f t="shared" si="18"/>
        <v>0.12872786493530178</v>
      </c>
      <c r="AR29">
        <f t="shared" si="19"/>
        <v>-2.9576037161331694</v>
      </c>
    </row>
    <row r="30" spans="1:44">
      <c r="A30" t="s">
        <v>90</v>
      </c>
      <c r="B30">
        <v>4530</v>
      </c>
      <c r="C30">
        <v>3453</v>
      </c>
      <c r="D30">
        <v>1127</v>
      </c>
      <c r="E30">
        <v>956</v>
      </c>
      <c r="F30">
        <v>345</v>
      </c>
      <c r="G30">
        <v>687</v>
      </c>
      <c r="H30">
        <v>700</v>
      </c>
      <c r="I30">
        <f t="shared" si="3"/>
        <v>62.103052335410233</v>
      </c>
      <c r="J30">
        <f t="shared" si="4"/>
        <v>59.92832062603307</v>
      </c>
      <c r="K30">
        <f t="shared" si="5"/>
        <v>15.27625484375883</v>
      </c>
      <c r="L30">
        <f t="shared" si="6"/>
        <v>16.132440097225086</v>
      </c>
      <c r="M30">
        <f t="shared" si="7"/>
        <v>6.2394949286199068</v>
      </c>
      <c r="N30">
        <f t="shared" si="8"/>
        <v>10.478044810504048</v>
      </c>
      <c r="W30" t="e">
        <f t="shared" si="9"/>
        <v>#DIV/0!</v>
      </c>
      <c r="X30" t="e">
        <f t="shared" si="10"/>
        <v>#DIV/0!</v>
      </c>
      <c r="Y30" t="e">
        <f t="shared" si="11"/>
        <v>#DIV/0!</v>
      </c>
      <c r="AA30" t="e">
        <f t="shared" si="12"/>
        <v>#DIV/0!</v>
      </c>
      <c r="AB30" t="e">
        <f t="shared" si="13"/>
        <v>#DIV/0!</v>
      </c>
      <c r="AE30">
        <f t="shared" si="0"/>
        <v>61.015686480721655</v>
      </c>
      <c r="AF30">
        <f t="shared" si="14"/>
        <v>15.704347470491957</v>
      </c>
      <c r="AG30">
        <f t="shared" si="1"/>
        <v>8.3587698695619785</v>
      </c>
      <c r="AI30">
        <f t="shared" si="15"/>
        <v>61.015686480721655</v>
      </c>
      <c r="AJ30" t="e">
        <f t="shared" si="2"/>
        <v>#DIV/0!</v>
      </c>
      <c r="AK30" t="e">
        <f t="shared" si="2"/>
        <v>#DIV/0!</v>
      </c>
      <c r="AO30" t="e">
        <f t="shared" si="16"/>
        <v>#DIV/0!</v>
      </c>
      <c r="AP30" t="e">
        <f t="shared" si="17"/>
        <v>#DIV/0!</v>
      </c>
      <c r="AQ30" t="e">
        <f t="shared" si="18"/>
        <v>#DIV/0!</v>
      </c>
      <c r="AR30" t="e">
        <f t="shared" si="19"/>
        <v>#DIV/0!</v>
      </c>
    </row>
    <row r="31" spans="1:44">
      <c r="A31" t="s">
        <v>91</v>
      </c>
      <c r="B31">
        <v>18</v>
      </c>
      <c r="C31">
        <v>15</v>
      </c>
      <c r="D31">
        <v>13</v>
      </c>
      <c r="E31">
        <v>0</v>
      </c>
      <c r="F31">
        <v>0</v>
      </c>
      <c r="G31">
        <v>0</v>
      </c>
      <c r="H31">
        <v>83</v>
      </c>
      <c r="I31">
        <f t="shared" si="3"/>
        <v>2.0811682742258277</v>
      </c>
      <c r="J31">
        <f t="shared" si="4"/>
        <v>2.195567209143602</v>
      </c>
      <c r="K31">
        <f t="shared" si="5"/>
        <v>1.4861282119947976</v>
      </c>
      <c r="L31">
        <f t="shared" si="6"/>
        <v>0</v>
      </c>
      <c r="M31">
        <f t="shared" si="7"/>
        <v>0</v>
      </c>
      <c r="N31">
        <f t="shared" si="8"/>
        <v>0</v>
      </c>
      <c r="W31" t="e">
        <f t="shared" si="9"/>
        <v>#DIV/0!</v>
      </c>
      <c r="X31" t="e">
        <f t="shared" si="10"/>
        <v>#DIV/0!</v>
      </c>
      <c r="Y31" t="e">
        <f t="shared" si="11"/>
        <v>#DIV/0!</v>
      </c>
      <c r="AA31" t="e">
        <f t="shared" si="12"/>
        <v>#DIV/0!</v>
      </c>
      <c r="AB31" t="e">
        <f t="shared" si="13"/>
        <v>#DIV/0!</v>
      </c>
      <c r="AE31">
        <f t="shared" si="0"/>
        <v>2.1383677416847151</v>
      </c>
      <c r="AF31">
        <f t="shared" si="14"/>
        <v>0.7430641059973988</v>
      </c>
      <c r="AG31">
        <f t="shared" si="1"/>
        <v>0</v>
      </c>
      <c r="AI31">
        <f t="shared" si="15"/>
        <v>2.1383677416847151</v>
      </c>
      <c r="AJ31" t="e">
        <f t="shared" si="2"/>
        <v>#DIV/0!</v>
      </c>
      <c r="AK31" t="e">
        <f t="shared" si="2"/>
        <v>#DIV/0!</v>
      </c>
      <c r="AO31" t="e">
        <f t="shared" si="16"/>
        <v>#DIV/0!</v>
      </c>
      <c r="AP31" t="e">
        <f t="shared" si="17"/>
        <v>#DIV/0!</v>
      </c>
      <c r="AQ31" t="e">
        <f t="shared" si="18"/>
        <v>#DIV/0!</v>
      </c>
      <c r="AR31" t="e">
        <f t="shared" si="19"/>
        <v>#DIV/0!</v>
      </c>
    </row>
    <row r="32" spans="1:44">
      <c r="A32" t="s">
        <v>92</v>
      </c>
      <c r="B32">
        <f>B30+B31</f>
        <v>4548</v>
      </c>
      <c r="C32">
        <f t="shared" ref="C32:H32" si="22">C30+C31</f>
        <v>3468</v>
      </c>
      <c r="D32">
        <f t="shared" si="22"/>
        <v>1140</v>
      </c>
      <c r="E32">
        <f t="shared" si="22"/>
        <v>956</v>
      </c>
      <c r="F32">
        <f t="shared" si="22"/>
        <v>345</v>
      </c>
      <c r="G32">
        <f t="shared" si="22"/>
        <v>687</v>
      </c>
      <c r="H32">
        <f t="shared" si="22"/>
        <v>783</v>
      </c>
      <c r="I32">
        <f t="shared" si="3"/>
        <v>55.740579312321721</v>
      </c>
      <c r="J32">
        <f t="shared" si="4"/>
        <v>53.80850129831682</v>
      </c>
      <c r="K32">
        <f t="shared" si="5"/>
        <v>13.814466196969029</v>
      </c>
      <c r="L32">
        <f t="shared" si="6"/>
        <v>14.422360240175683</v>
      </c>
      <c r="M32">
        <f t="shared" si="7"/>
        <v>5.5780925287789715</v>
      </c>
      <c r="N32">
        <f t="shared" si="8"/>
        <v>9.3673452967469153</v>
      </c>
      <c r="P32">
        <v>495.74220794473484</v>
      </c>
      <c r="Q32">
        <v>516.96261056900516</v>
      </c>
      <c r="R32">
        <v>688.38114366592742</v>
      </c>
      <c r="S32">
        <v>677.51628039291256</v>
      </c>
      <c r="T32">
        <v>898.06357436598785</v>
      </c>
      <c r="U32">
        <v>807.43460778834981</v>
      </c>
      <c r="W32">
        <f t="shared" si="9"/>
        <v>506.35240925687003</v>
      </c>
      <c r="X32">
        <f t="shared" si="10"/>
        <v>682.94871202941999</v>
      </c>
      <c r="Y32">
        <f t="shared" si="11"/>
        <v>852.74909107716883</v>
      </c>
      <c r="AA32">
        <f t="shared" si="12"/>
        <v>1.3487616520512369</v>
      </c>
      <c r="AB32">
        <f t="shared" si="13"/>
        <v>1.684101972238417</v>
      </c>
      <c r="AE32">
        <f t="shared" si="0"/>
        <v>54.77454030531927</v>
      </c>
      <c r="AF32">
        <f t="shared" si="14"/>
        <v>14.118413218572357</v>
      </c>
      <c r="AG32">
        <f t="shared" si="1"/>
        <v>7.472718912762943</v>
      </c>
      <c r="AI32">
        <f t="shared" si="15"/>
        <v>54.77454030531927</v>
      </c>
      <c r="AJ32">
        <f t="shared" si="2"/>
        <v>10.467685819136875</v>
      </c>
      <c r="AK32">
        <f t="shared" si="2"/>
        <v>4.4372128504965831</v>
      </c>
      <c r="AO32">
        <f t="shared" si="16"/>
        <v>0.19110495059910773</v>
      </c>
      <c r="AP32">
        <f t="shared" si="17"/>
        <v>-2.3875629428814045</v>
      </c>
      <c r="AQ32">
        <f t="shared" si="18"/>
        <v>8.100867347791646E-2</v>
      </c>
      <c r="AR32">
        <f t="shared" si="19"/>
        <v>-3.6257798063000615</v>
      </c>
    </row>
    <row r="33" spans="1:44">
      <c r="A33" t="s">
        <v>93</v>
      </c>
      <c r="B33">
        <v>13314</v>
      </c>
      <c r="C33">
        <v>14001</v>
      </c>
      <c r="D33">
        <v>8417</v>
      </c>
      <c r="E33">
        <v>4509</v>
      </c>
      <c r="F33">
        <v>2571</v>
      </c>
      <c r="G33">
        <v>4943</v>
      </c>
      <c r="H33">
        <v>798</v>
      </c>
      <c r="I33">
        <f t="shared" si="3"/>
        <v>160.10999550630336</v>
      </c>
      <c r="J33">
        <f t="shared" si="4"/>
        <v>213.15215781981826</v>
      </c>
      <c r="K33">
        <f t="shared" si="5"/>
        <v>100.07957550702695</v>
      </c>
      <c r="L33">
        <f t="shared" si="6"/>
        <v>66.744817953449967</v>
      </c>
      <c r="M33">
        <f t="shared" si="7"/>
        <v>40.787545033007326</v>
      </c>
      <c r="N33">
        <f t="shared" si="8"/>
        <v>66.131637041703712</v>
      </c>
      <c r="P33">
        <v>509.46318975983604</v>
      </c>
      <c r="Q33">
        <v>536.76485104963149</v>
      </c>
      <c r="R33">
        <v>714.27363545117839</v>
      </c>
      <c r="S33">
        <v>697.91915864342934</v>
      </c>
      <c r="T33">
        <v>821.14872021932422</v>
      </c>
      <c r="U33">
        <v>774.0660698951848</v>
      </c>
      <c r="W33">
        <f t="shared" si="9"/>
        <v>523.11402040473376</v>
      </c>
      <c r="X33">
        <f t="shared" si="10"/>
        <v>706.09639704730387</v>
      </c>
      <c r="Y33">
        <f t="shared" si="11"/>
        <v>797.60739505725451</v>
      </c>
      <c r="AA33">
        <f t="shared" si="12"/>
        <v>1.3497944415655243</v>
      </c>
      <c r="AB33">
        <f t="shared" si="13"/>
        <v>1.5247295311262063</v>
      </c>
      <c r="AE33">
        <f t="shared" si="0"/>
        <v>186.63107666306081</v>
      </c>
      <c r="AF33">
        <f t="shared" si="14"/>
        <v>83.412196730238463</v>
      </c>
      <c r="AG33">
        <f t="shared" si="1"/>
        <v>53.459591037355523</v>
      </c>
      <c r="AI33">
        <f t="shared" si="15"/>
        <v>186.63107666306081</v>
      </c>
      <c r="AJ33">
        <f t="shared" si="2"/>
        <v>61.796221825817398</v>
      </c>
      <c r="AK33">
        <f t="shared" si="2"/>
        <v>35.061687955809987</v>
      </c>
      <c r="AO33">
        <f t="shared" si="16"/>
        <v>0.33111431885153181</v>
      </c>
      <c r="AP33">
        <f t="shared" si="17"/>
        <v>-1.5945986942719799</v>
      </c>
      <c r="AQ33">
        <f t="shared" si="18"/>
        <v>0.18786628991649393</v>
      </c>
      <c r="AR33">
        <f t="shared" si="19"/>
        <v>-2.412221877162624</v>
      </c>
    </row>
    <row r="34" spans="1:44">
      <c r="A34" t="s">
        <v>94</v>
      </c>
      <c r="B34">
        <v>76</v>
      </c>
      <c r="C34">
        <v>94</v>
      </c>
      <c r="D34">
        <v>118</v>
      </c>
      <c r="E34">
        <v>37</v>
      </c>
      <c r="F34">
        <v>69</v>
      </c>
      <c r="G34">
        <v>166</v>
      </c>
      <c r="H34">
        <v>1971</v>
      </c>
      <c r="I34">
        <f t="shared" si="3"/>
        <v>0.37003239962276679</v>
      </c>
      <c r="J34">
        <f t="shared" si="4"/>
        <v>0.579395074099049</v>
      </c>
      <c r="K34">
        <f t="shared" si="5"/>
        <v>0.56804978762350411</v>
      </c>
      <c r="L34">
        <f t="shared" si="6"/>
        <v>0.22174575195891141</v>
      </c>
      <c r="M34">
        <f t="shared" si="7"/>
        <v>0.44319091324545251</v>
      </c>
      <c r="N34">
        <f t="shared" si="8"/>
        <v>0.89917250420808448</v>
      </c>
      <c r="P34">
        <v>498.94422156777</v>
      </c>
      <c r="Q34">
        <v>510.11986176296313</v>
      </c>
      <c r="R34">
        <v>1011.3731809004057</v>
      </c>
      <c r="S34">
        <v>968.86935857715559</v>
      </c>
      <c r="T34">
        <v>1157.2874140845518</v>
      </c>
      <c r="U34">
        <v>1200.1638238557589</v>
      </c>
      <c r="W34">
        <f t="shared" si="9"/>
        <v>504.53204166536659</v>
      </c>
      <c r="X34">
        <f t="shared" si="10"/>
        <v>990.12126973878071</v>
      </c>
      <c r="Y34">
        <f t="shared" si="11"/>
        <v>1178.7256189701552</v>
      </c>
      <c r="AA34">
        <f t="shared" si="12"/>
        <v>1.9624546866648434</v>
      </c>
      <c r="AB34">
        <f t="shared" si="13"/>
        <v>2.3362750462376995</v>
      </c>
      <c r="AE34">
        <f t="shared" si="0"/>
        <v>0.4747137368609079</v>
      </c>
      <c r="AF34">
        <f t="shared" si="14"/>
        <v>0.39489776979120778</v>
      </c>
      <c r="AG34">
        <f t="shared" si="1"/>
        <v>0.67118170872676852</v>
      </c>
      <c r="AI34">
        <f t="shared" si="15"/>
        <v>0.4747137368609079</v>
      </c>
      <c r="AJ34">
        <f t="shared" si="2"/>
        <v>0.20122643976168922</v>
      </c>
      <c r="AK34">
        <f t="shared" si="2"/>
        <v>0.28728711108207439</v>
      </c>
      <c r="AO34">
        <f t="shared" si="16"/>
        <v>0.42389007129290002</v>
      </c>
      <c r="AP34">
        <f t="shared" si="17"/>
        <v>-1.2382379201061722</v>
      </c>
      <c r="AQ34">
        <f t="shared" si="18"/>
        <v>0.60517968782995235</v>
      </c>
      <c r="AR34">
        <f t="shared" si="19"/>
        <v>-0.72456452894337675</v>
      </c>
    </row>
    <row r="35" spans="1:44">
      <c r="A35" t="s">
        <v>95</v>
      </c>
      <c r="B35">
        <v>45</v>
      </c>
      <c r="C35">
        <v>47</v>
      </c>
      <c r="D35">
        <v>29</v>
      </c>
      <c r="E35">
        <v>29</v>
      </c>
      <c r="F35">
        <v>0</v>
      </c>
      <c r="G35">
        <v>27</v>
      </c>
      <c r="H35">
        <v>843</v>
      </c>
      <c r="I35">
        <f t="shared" si="3"/>
        <v>0.51226858469971437</v>
      </c>
      <c r="J35">
        <f t="shared" si="4"/>
        <v>0.67733552256774943</v>
      </c>
      <c r="K35">
        <f t="shared" si="5"/>
        <v>0.32640848674801326</v>
      </c>
      <c r="L35">
        <f t="shared" si="6"/>
        <v>0.4063597010746503</v>
      </c>
      <c r="M35">
        <f t="shared" si="7"/>
        <v>0</v>
      </c>
      <c r="N35">
        <f t="shared" si="8"/>
        <v>0.34194617013564316</v>
      </c>
      <c r="P35">
        <v>499.00534869526319</v>
      </c>
      <c r="Q35">
        <v>432.32313032903539</v>
      </c>
      <c r="R35">
        <v>801.56747732001065</v>
      </c>
      <c r="S35">
        <v>774.03002223043131</v>
      </c>
      <c r="T35">
        <v>1076.6874265538331</v>
      </c>
      <c r="U35">
        <v>1023.4467075865945</v>
      </c>
      <c r="W35">
        <f t="shared" si="9"/>
        <v>465.66423951214927</v>
      </c>
      <c r="X35">
        <f t="shared" si="10"/>
        <v>787.79874977522104</v>
      </c>
      <c r="Y35">
        <f t="shared" si="11"/>
        <v>1050.0670670702139</v>
      </c>
      <c r="AA35">
        <f>X35/W35</f>
        <v>1.6917742075289146</v>
      </c>
      <c r="AB35">
        <f t="shared" si="13"/>
        <v>2.2549875596423536</v>
      </c>
      <c r="AE35">
        <f t="shared" si="0"/>
        <v>0.59480205363373195</v>
      </c>
      <c r="AF35">
        <f t="shared" si="14"/>
        <v>0.36638409391133175</v>
      </c>
      <c r="AG35">
        <f t="shared" si="1"/>
        <v>0.17097308506782158</v>
      </c>
      <c r="AI35">
        <f t="shared" si="15"/>
        <v>0.59480205363373195</v>
      </c>
      <c r="AJ35">
        <f t="shared" si="2"/>
        <v>0.21656796295912897</v>
      </c>
      <c r="AK35">
        <f t="shared" si="2"/>
        <v>7.5819968201925825E-2</v>
      </c>
      <c r="AO35">
        <f t="shared" si="16"/>
        <v>0.36410089984740956</v>
      </c>
      <c r="AP35">
        <f t="shared" si="17"/>
        <v>-1.4575897885905398</v>
      </c>
      <c r="AQ35">
        <f t="shared" si="18"/>
        <v>0.12747092539228916</v>
      </c>
      <c r="AR35">
        <f t="shared" si="19"/>
        <v>-2.9717598719260976</v>
      </c>
    </row>
    <row r="36" spans="1:44">
      <c r="A36" t="s">
        <v>96</v>
      </c>
      <c r="B36">
        <v>421</v>
      </c>
      <c r="C36">
        <v>262</v>
      </c>
      <c r="D36">
        <v>173</v>
      </c>
      <c r="E36">
        <v>144</v>
      </c>
      <c r="F36">
        <v>75</v>
      </c>
      <c r="G36">
        <v>99</v>
      </c>
      <c r="H36">
        <v>387</v>
      </c>
      <c r="I36">
        <f t="shared" si="3"/>
        <v>10.439601350311957</v>
      </c>
      <c r="J36">
        <f t="shared" si="4"/>
        <v>8.22477252886077</v>
      </c>
      <c r="K36">
        <f t="shared" si="5"/>
        <v>4.2415652943814939</v>
      </c>
      <c r="L36">
        <f t="shared" si="6"/>
        <v>4.3953325165155439</v>
      </c>
      <c r="M36">
        <f t="shared" si="7"/>
        <v>2.4534582912222977</v>
      </c>
      <c r="N36">
        <f t="shared" si="8"/>
        <v>2.7311514519102662</v>
      </c>
      <c r="W36" t="e">
        <f t="shared" si="9"/>
        <v>#DIV/0!</v>
      </c>
      <c r="X36" t="e">
        <f t="shared" si="10"/>
        <v>#DIV/0!</v>
      </c>
      <c r="Y36" t="e">
        <f t="shared" si="11"/>
        <v>#DIV/0!</v>
      </c>
      <c r="AA36" t="e">
        <f t="shared" si="12"/>
        <v>#DIV/0!</v>
      </c>
      <c r="AB36" t="e">
        <f t="shared" si="13"/>
        <v>#DIV/0!</v>
      </c>
      <c r="AE36">
        <f t="shared" si="0"/>
        <v>9.3321869395863644</v>
      </c>
      <c r="AF36">
        <f t="shared" si="14"/>
        <v>4.3184489054485189</v>
      </c>
      <c r="AG36">
        <f t="shared" si="1"/>
        <v>2.5923048715662818</v>
      </c>
      <c r="AI36">
        <f t="shared" si="15"/>
        <v>9.3321869395863644</v>
      </c>
      <c r="AJ36" t="e">
        <f t="shared" si="2"/>
        <v>#DIV/0!</v>
      </c>
      <c r="AK36" t="e">
        <f t="shared" si="2"/>
        <v>#DIV/0!</v>
      </c>
      <c r="AO36" t="e">
        <f t="shared" si="16"/>
        <v>#DIV/0!</v>
      </c>
      <c r="AP36" t="e">
        <f t="shared" si="17"/>
        <v>#DIV/0!</v>
      </c>
      <c r="AQ36" t="e">
        <f t="shared" si="18"/>
        <v>#DIV/0!</v>
      </c>
      <c r="AR36" t="e">
        <f t="shared" si="19"/>
        <v>#DIV/0!</v>
      </c>
    </row>
    <row r="37" spans="1:44">
      <c r="A37" t="s">
        <v>97</v>
      </c>
      <c r="B37">
        <v>13</v>
      </c>
      <c r="C37">
        <v>2</v>
      </c>
      <c r="D37">
        <v>3</v>
      </c>
      <c r="E37">
        <v>4</v>
      </c>
      <c r="F37">
        <v>0</v>
      </c>
      <c r="G37">
        <v>0</v>
      </c>
      <c r="H37">
        <v>80</v>
      </c>
      <c r="I37">
        <f t="shared" si="3"/>
        <v>1.5594309499233805</v>
      </c>
      <c r="J37">
        <f t="shared" si="4"/>
        <v>0.3037201305981983</v>
      </c>
      <c r="K37">
        <f t="shared" si="5"/>
        <v>0.35581338921798517</v>
      </c>
      <c r="L37">
        <f t="shared" si="6"/>
        <v>0.59062280690677615</v>
      </c>
      <c r="M37">
        <f t="shared" si="7"/>
        <v>0</v>
      </c>
      <c r="N37">
        <f t="shared" si="8"/>
        <v>0</v>
      </c>
      <c r="W37" t="e">
        <f t="shared" si="9"/>
        <v>#DIV/0!</v>
      </c>
      <c r="X37" t="e">
        <f t="shared" si="10"/>
        <v>#DIV/0!</v>
      </c>
      <c r="Y37" t="e">
        <f t="shared" si="11"/>
        <v>#DIV/0!</v>
      </c>
      <c r="AA37" t="e">
        <f t="shared" si="12"/>
        <v>#DIV/0!</v>
      </c>
      <c r="AB37" t="e">
        <f t="shared" si="13"/>
        <v>#DIV/0!</v>
      </c>
      <c r="AE37">
        <f t="shared" si="0"/>
        <v>0.93157554026078937</v>
      </c>
      <c r="AF37">
        <f t="shared" si="14"/>
        <v>0.47321809806238069</v>
      </c>
      <c r="AG37">
        <f t="shared" si="1"/>
        <v>0</v>
      </c>
      <c r="AI37">
        <f t="shared" si="15"/>
        <v>0.93157554026078937</v>
      </c>
      <c r="AJ37" t="e">
        <f t="shared" si="2"/>
        <v>#DIV/0!</v>
      </c>
      <c r="AK37" t="e">
        <f t="shared" si="2"/>
        <v>#DIV/0!</v>
      </c>
      <c r="AO37" t="e">
        <f t="shared" si="16"/>
        <v>#DIV/0!</v>
      </c>
      <c r="AP37" t="e">
        <f t="shared" si="17"/>
        <v>#DIV/0!</v>
      </c>
      <c r="AQ37" t="e">
        <f t="shared" si="18"/>
        <v>#DIV/0!</v>
      </c>
      <c r="AR37" t="e">
        <f t="shared" si="19"/>
        <v>#DIV/0!</v>
      </c>
    </row>
    <row r="38" spans="1:44">
      <c r="A38" t="s">
        <v>98</v>
      </c>
      <c r="B38">
        <v>175</v>
      </c>
      <c r="C38">
        <v>158</v>
      </c>
      <c r="D38">
        <v>146</v>
      </c>
      <c r="E38">
        <v>128</v>
      </c>
      <c r="F38">
        <v>47</v>
      </c>
      <c r="G38">
        <v>78</v>
      </c>
      <c r="H38">
        <v>193</v>
      </c>
      <c r="I38">
        <f t="shared" si="3"/>
        <v>8.7014879629044746</v>
      </c>
      <c r="J38">
        <f t="shared" si="4"/>
        <v>9.9456540175161301</v>
      </c>
      <c r="K38">
        <f t="shared" si="5"/>
        <v>7.1777208740346579</v>
      </c>
      <c r="L38">
        <f t="shared" si="6"/>
        <v>7.8341678014577569</v>
      </c>
      <c r="M38">
        <f t="shared" si="7"/>
        <v>3.0829673823172628</v>
      </c>
      <c r="N38">
        <f t="shared" si="8"/>
        <v>4.3147818981191861</v>
      </c>
      <c r="W38" t="e">
        <f t="shared" si="9"/>
        <v>#DIV/0!</v>
      </c>
      <c r="X38" t="e">
        <f t="shared" si="10"/>
        <v>#DIV/0!</v>
      </c>
      <c r="Y38" t="e">
        <f t="shared" si="11"/>
        <v>#DIV/0!</v>
      </c>
      <c r="AA38" t="e">
        <f t="shared" si="12"/>
        <v>#DIV/0!</v>
      </c>
      <c r="AB38" t="e">
        <f t="shared" si="13"/>
        <v>#DIV/0!</v>
      </c>
      <c r="AE38">
        <f t="shared" si="0"/>
        <v>9.3235709902103032</v>
      </c>
      <c r="AF38">
        <f t="shared" si="14"/>
        <v>7.5059443377462074</v>
      </c>
      <c r="AG38">
        <f t="shared" si="1"/>
        <v>3.6988746402182242</v>
      </c>
      <c r="AI38">
        <f t="shared" si="15"/>
        <v>9.3235709902103032</v>
      </c>
      <c r="AJ38" t="e">
        <f t="shared" si="2"/>
        <v>#DIV/0!</v>
      </c>
      <c r="AK38" t="e">
        <f t="shared" si="2"/>
        <v>#DIV/0!</v>
      </c>
      <c r="AO38" t="e">
        <f t="shared" si="16"/>
        <v>#DIV/0!</v>
      </c>
      <c r="AP38" t="e">
        <f t="shared" si="17"/>
        <v>#DIV/0!</v>
      </c>
      <c r="AQ38" t="e">
        <f t="shared" si="18"/>
        <v>#DIV/0!</v>
      </c>
      <c r="AR38" t="e">
        <f t="shared" si="19"/>
        <v>#DIV/0!</v>
      </c>
    </row>
    <row r="39" spans="1:44">
      <c r="A39" t="s">
        <v>99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59</v>
      </c>
      <c r="I39">
        <f t="shared" si="3"/>
        <v>0</v>
      </c>
      <c r="J39">
        <f t="shared" si="4"/>
        <v>0</v>
      </c>
      <c r="K39">
        <f t="shared" si="5"/>
        <v>0</v>
      </c>
      <c r="L39">
        <f t="shared" si="6"/>
        <v>0</v>
      </c>
      <c r="M39">
        <f t="shared" si="7"/>
        <v>0</v>
      </c>
      <c r="N39">
        <f t="shared" si="8"/>
        <v>0</v>
      </c>
      <c r="W39" t="e">
        <f t="shared" si="9"/>
        <v>#DIV/0!</v>
      </c>
      <c r="X39" t="e">
        <f t="shared" si="10"/>
        <v>#DIV/0!</v>
      </c>
      <c r="Y39" t="e">
        <f t="shared" si="11"/>
        <v>#DIV/0!</v>
      </c>
      <c r="AA39" t="e">
        <f t="shared" si="12"/>
        <v>#DIV/0!</v>
      </c>
      <c r="AB39" t="e">
        <f t="shared" si="13"/>
        <v>#DIV/0!</v>
      </c>
      <c r="AE39">
        <f t="shared" si="0"/>
        <v>0</v>
      </c>
      <c r="AF39">
        <f t="shared" si="14"/>
        <v>0</v>
      </c>
      <c r="AG39">
        <f t="shared" si="1"/>
        <v>0</v>
      </c>
      <c r="AI39">
        <f t="shared" si="15"/>
        <v>0</v>
      </c>
      <c r="AJ39" t="e">
        <f t="shared" si="2"/>
        <v>#DIV/0!</v>
      </c>
      <c r="AK39" t="e">
        <f t="shared" si="2"/>
        <v>#DIV/0!</v>
      </c>
      <c r="AO39" t="e">
        <f t="shared" si="16"/>
        <v>#DIV/0!</v>
      </c>
      <c r="AP39" t="e">
        <f t="shared" si="17"/>
        <v>#DIV/0!</v>
      </c>
      <c r="AQ39" t="e">
        <f t="shared" si="18"/>
        <v>#DIV/0!</v>
      </c>
      <c r="AR39" t="e">
        <f t="shared" si="19"/>
        <v>#DIV/0!</v>
      </c>
    </row>
    <row r="40" spans="1:44">
      <c r="A40" t="s">
        <v>100</v>
      </c>
      <c r="B40">
        <v>419</v>
      </c>
      <c r="C40">
        <v>377</v>
      </c>
      <c r="D40">
        <v>209</v>
      </c>
      <c r="E40">
        <v>144</v>
      </c>
      <c r="F40">
        <v>49</v>
      </c>
      <c r="G40">
        <v>117</v>
      </c>
      <c r="H40">
        <v>259</v>
      </c>
      <c r="I40">
        <f t="shared" si="3"/>
        <v>15.524836780942001</v>
      </c>
      <c r="J40">
        <f t="shared" si="4"/>
        <v>17.683782121315947</v>
      </c>
      <c r="K40">
        <f t="shared" si="5"/>
        <v>7.6566278863895905</v>
      </c>
      <c r="L40">
        <f t="shared" si="6"/>
        <v>6.5675431810483218</v>
      </c>
      <c r="M40">
        <f t="shared" si="7"/>
        <v>2.3951057697013352</v>
      </c>
      <c r="N40">
        <f t="shared" si="8"/>
        <v>4.8228932799440329</v>
      </c>
      <c r="W40" t="e">
        <f t="shared" si="9"/>
        <v>#DIV/0!</v>
      </c>
      <c r="X40" t="e">
        <f t="shared" si="10"/>
        <v>#DIV/0!</v>
      </c>
      <c r="Y40" t="e">
        <f t="shared" si="11"/>
        <v>#DIV/0!</v>
      </c>
      <c r="AA40" t="e">
        <f t="shared" si="12"/>
        <v>#DIV/0!</v>
      </c>
      <c r="AB40" t="e">
        <f t="shared" si="13"/>
        <v>#DIV/0!</v>
      </c>
      <c r="AE40">
        <f t="shared" si="0"/>
        <v>16.604309451128973</v>
      </c>
      <c r="AF40">
        <f t="shared" si="14"/>
        <v>7.1120855337189557</v>
      </c>
      <c r="AG40">
        <f t="shared" si="1"/>
        <v>3.6089995248226838</v>
      </c>
      <c r="AI40">
        <f t="shared" si="15"/>
        <v>16.604309451128973</v>
      </c>
      <c r="AJ40" t="e">
        <f t="shared" si="2"/>
        <v>#DIV/0!</v>
      </c>
      <c r="AK40" t="e">
        <f t="shared" si="2"/>
        <v>#DIV/0!</v>
      </c>
      <c r="AO40" t="e">
        <f t="shared" si="16"/>
        <v>#DIV/0!</v>
      </c>
      <c r="AP40" t="e">
        <f t="shared" si="17"/>
        <v>#DIV/0!</v>
      </c>
      <c r="AQ40" t="e">
        <f t="shared" si="18"/>
        <v>#DIV/0!</v>
      </c>
      <c r="AR40" t="e">
        <f t="shared" si="19"/>
        <v>#DIV/0!</v>
      </c>
    </row>
    <row r="41" spans="1:44">
      <c r="A41" t="s">
        <v>101</v>
      </c>
      <c r="B41">
        <f>SUM(B36:B40)</f>
        <v>1028</v>
      </c>
      <c r="C41">
        <f t="shared" ref="C41:H41" si="23">SUM(C36:C40)</f>
        <v>799</v>
      </c>
      <c r="D41">
        <f t="shared" si="23"/>
        <v>531</v>
      </c>
      <c r="E41">
        <f t="shared" si="23"/>
        <v>420</v>
      </c>
      <c r="F41">
        <f t="shared" si="23"/>
        <v>171</v>
      </c>
      <c r="G41">
        <f t="shared" si="23"/>
        <v>294</v>
      </c>
      <c r="H41">
        <f t="shared" si="23"/>
        <v>978</v>
      </c>
      <c r="I41">
        <f t="shared" si="3"/>
        <v>10.087116668373353</v>
      </c>
      <c r="J41">
        <f t="shared" si="4"/>
        <v>9.9252508935771147</v>
      </c>
      <c r="K41">
        <f t="shared" si="5"/>
        <v>5.151653978861626</v>
      </c>
      <c r="L41">
        <f t="shared" si="6"/>
        <v>5.072833924352679</v>
      </c>
      <c r="M41">
        <f t="shared" si="7"/>
        <v>2.2135311429886571</v>
      </c>
      <c r="N41">
        <f t="shared" si="8"/>
        <v>3.2094456827523317</v>
      </c>
      <c r="P41">
        <v>501.87102543038907</v>
      </c>
      <c r="Q41">
        <v>503.23760323222757</v>
      </c>
      <c r="R41">
        <v>845.73146476087061</v>
      </c>
      <c r="S41">
        <v>816.74516913944103</v>
      </c>
      <c r="T41">
        <v>987.07553855668539</v>
      </c>
      <c r="U41">
        <v>918.08589521459032</v>
      </c>
      <c r="W41">
        <f t="shared" si="9"/>
        <v>502.55431433130832</v>
      </c>
      <c r="X41">
        <f t="shared" si="10"/>
        <v>831.23831695015588</v>
      </c>
      <c r="Y41">
        <f t="shared" si="11"/>
        <v>952.58071688563791</v>
      </c>
      <c r="AA41">
        <f t="shared" si="12"/>
        <v>1.6540268250531087</v>
      </c>
      <c r="AB41">
        <f t="shared" si="13"/>
        <v>1.8954781398168443</v>
      </c>
      <c r="AE41">
        <f t="shared" si="0"/>
        <v>10.006183780975235</v>
      </c>
      <c r="AF41">
        <f t="shared" si="14"/>
        <v>5.1122439516071525</v>
      </c>
      <c r="AG41">
        <f t="shared" si="1"/>
        <v>2.7114884128704944</v>
      </c>
      <c r="AI41">
        <f t="shared" si="15"/>
        <v>10.006183780975235</v>
      </c>
      <c r="AJ41">
        <f t="shared" si="2"/>
        <v>3.0907866028369915</v>
      </c>
      <c r="AK41">
        <f t="shared" si="2"/>
        <v>1.4305036581073414</v>
      </c>
      <c r="AO41">
        <f t="shared" si="16"/>
        <v>0.3088876509257712</v>
      </c>
      <c r="AP41">
        <f t="shared" si="17"/>
        <v>-1.6948459005300285</v>
      </c>
      <c r="AQ41">
        <f t="shared" si="18"/>
        <v>0.14296196126510879</v>
      </c>
      <c r="AR41">
        <f t="shared" si="19"/>
        <v>-2.806296763229418</v>
      </c>
    </row>
    <row r="42" spans="1:44">
      <c r="A42" t="s">
        <v>102</v>
      </c>
      <c r="B42">
        <v>16</v>
      </c>
      <c r="C42">
        <v>13</v>
      </c>
      <c r="D42">
        <v>5</v>
      </c>
      <c r="E42">
        <v>0</v>
      </c>
      <c r="F42">
        <v>4</v>
      </c>
      <c r="G42">
        <v>0</v>
      </c>
      <c r="H42">
        <v>185</v>
      </c>
      <c r="I42">
        <f t="shared" si="3"/>
        <v>0.82996740785942913</v>
      </c>
      <c r="J42">
        <f t="shared" si="4"/>
        <v>0.85369982654628707</v>
      </c>
      <c r="K42">
        <f t="shared" si="5"/>
        <v>0.25644208231926857</v>
      </c>
      <c r="L42">
        <f t="shared" si="6"/>
        <v>0</v>
      </c>
      <c r="M42">
        <f t="shared" si="7"/>
        <v>0.27372637368015257</v>
      </c>
      <c r="N42">
        <f t="shared" si="8"/>
        <v>0</v>
      </c>
      <c r="W42" t="e">
        <f t="shared" si="9"/>
        <v>#DIV/0!</v>
      </c>
      <c r="X42" t="e">
        <f t="shared" si="10"/>
        <v>#DIV/0!</v>
      </c>
      <c r="Y42" t="e">
        <f t="shared" si="11"/>
        <v>#DIV/0!</v>
      </c>
      <c r="AA42" t="e">
        <f t="shared" si="12"/>
        <v>#DIV/0!</v>
      </c>
      <c r="AB42" t="e">
        <f t="shared" si="13"/>
        <v>#DIV/0!</v>
      </c>
      <c r="AE42">
        <f t="shared" si="0"/>
        <v>0.8418336172028581</v>
      </c>
      <c r="AF42">
        <f t="shared" si="14"/>
        <v>0.12822104115963429</v>
      </c>
      <c r="AG42">
        <f t="shared" si="1"/>
        <v>0.13686318684007628</v>
      </c>
      <c r="AI42">
        <f t="shared" si="15"/>
        <v>0.8418336172028581</v>
      </c>
      <c r="AJ42" t="e">
        <f t="shared" si="2"/>
        <v>#DIV/0!</v>
      </c>
      <c r="AK42" t="e">
        <f t="shared" si="2"/>
        <v>#DIV/0!</v>
      </c>
      <c r="AO42" t="e">
        <f t="shared" si="16"/>
        <v>#DIV/0!</v>
      </c>
      <c r="AP42" t="e">
        <f t="shared" si="17"/>
        <v>#DIV/0!</v>
      </c>
      <c r="AQ42" t="e">
        <f t="shared" si="18"/>
        <v>#DIV/0!</v>
      </c>
      <c r="AR42" t="e">
        <f t="shared" si="19"/>
        <v>#DIV/0!</v>
      </c>
    </row>
    <row r="43" spans="1:44">
      <c r="A43" t="s">
        <v>103</v>
      </c>
      <c r="B43">
        <v>162</v>
      </c>
      <c r="C43">
        <v>163</v>
      </c>
      <c r="D43">
        <v>84</v>
      </c>
      <c r="E43">
        <v>51</v>
      </c>
      <c r="F43">
        <v>38</v>
      </c>
      <c r="G43">
        <v>27</v>
      </c>
      <c r="H43">
        <v>393</v>
      </c>
      <c r="I43">
        <f t="shared" si="3"/>
        <v>3.9558083991010009</v>
      </c>
      <c r="J43">
        <f t="shared" si="4"/>
        <v>5.0388174338428824</v>
      </c>
      <c r="K43">
        <f t="shared" si="5"/>
        <v>2.0280457807844448</v>
      </c>
      <c r="L43">
        <f t="shared" si="6"/>
        <v>1.5329141553305641</v>
      </c>
      <c r="M43">
        <f t="shared" si="7"/>
        <v>1.2241071291167129</v>
      </c>
      <c r="N43">
        <f t="shared" si="8"/>
        <v>0.73348758632149413</v>
      </c>
      <c r="W43" t="e">
        <f t="shared" si="9"/>
        <v>#DIV/0!</v>
      </c>
      <c r="X43" t="e">
        <f t="shared" si="10"/>
        <v>#DIV/0!</v>
      </c>
      <c r="Y43" t="e">
        <f t="shared" si="11"/>
        <v>#DIV/0!</v>
      </c>
      <c r="AA43" t="e">
        <f t="shared" si="12"/>
        <v>#DIV/0!</v>
      </c>
      <c r="AB43" t="e">
        <f t="shared" si="13"/>
        <v>#DIV/0!</v>
      </c>
      <c r="AE43">
        <f t="shared" si="0"/>
        <v>4.4973129164719419</v>
      </c>
      <c r="AF43">
        <f t="shared" si="14"/>
        <v>1.7804799680575045</v>
      </c>
      <c r="AG43">
        <f t="shared" si="1"/>
        <v>0.97879735771910359</v>
      </c>
      <c r="AI43">
        <f t="shared" si="15"/>
        <v>4.4973129164719419</v>
      </c>
      <c r="AJ43" t="e">
        <f t="shared" si="2"/>
        <v>#DIV/0!</v>
      </c>
      <c r="AK43" t="e">
        <f t="shared" si="2"/>
        <v>#DIV/0!</v>
      </c>
      <c r="AO43" t="e">
        <f t="shared" si="16"/>
        <v>#DIV/0!</v>
      </c>
      <c r="AP43" t="e">
        <f t="shared" si="17"/>
        <v>#DIV/0!</v>
      </c>
      <c r="AQ43" t="e">
        <f t="shared" si="18"/>
        <v>#DIV/0!</v>
      </c>
      <c r="AR43" t="e">
        <f t="shared" si="19"/>
        <v>#DIV/0!</v>
      </c>
    </row>
    <row r="44" spans="1:44">
      <c r="A44" t="s">
        <v>104</v>
      </c>
      <c r="B44">
        <v>314</v>
      </c>
      <c r="C44">
        <v>189</v>
      </c>
      <c r="D44">
        <v>103</v>
      </c>
      <c r="E44">
        <v>83</v>
      </c>
      <c r="F44">
        <v>46</v>
      </c>
      <c r="G44">
        <v>26</v>
      </c>
      <c r="H44">
        <v>161</v>
      </c>
      <c r="I44">
        <f t="shared" si="3"/>
        <v>18.716151678010188</v>
      </c>
      <c r="J44">
        <f t="shared" si="4"/>
        <v>14.261640915045833</v>
      </c>
      <c r="K44">
        <f t="shared" si="5"/>
        <v>6.0701911535325008</v>
      </c>
      <c r="L44">
        <f t="shared" si="6"/>
        <v>6.0896513010263877</v>
      </c>
      <c r="M44">
        <f t="shared" si="7"/>
        <v>3.6170985093448733</v>
      </c>
      <c r="N44">
        <f t="shared" si="8"/>
        <v>1.7241261000766108</v>
      </c>
      <c r="W44" t="e">
        <f t="shared" si="9"/>
        <v>#DIV/0!</v>
      </c>
      <c r="X44" t="e">
        <f t="shared" si="10"/>
        <v>#DIV/0!</v>
      </c>
      <c r="Y44" t="e">
        <f t="shared" si="11"/>
        <v>#DIV/0!</v>
      </c>
      <c r="AA44" t="e">
        <f t="shared" si="12"/>
        <v>#DIV/0!</v>
      </c>
      <c r="AB44" t="e">
        <f t="shared" si="13"/>
        <v>#DIV/0!</v>
      </c>
      <c r="AE44">
        <f t="shared" si="0"/>
        <v>16.488896296528011</v>
      </c>
      <c r="AF44">
        <f t="shared" si="14"/>
        <v>6.0799212272794438</v>
      </c>
      <c r="AG44">
        <f t="shared" si="1"/>
        <v>2.6706123047107422</v>
      </c>
      <c r="AI44">
        <f t="shared" si="15"/>
        <v>16.488896296528011</v>
      </c>
      <c r="AJ44" t="e">
        <f t="shared" si="2"/>
        <v>#DIV/0!</v>
      </c>
      <c r="AK44" t="e">
        <f t="shared" si="2"/>
        <v>#DIV/0!</v>
      </c>
      <c r="AO44" t="e">
        <f t="shared" si="16"/>
        <v>#DIV/0!</v>
      </c>
      <c r="AP44" t="e">
        <f t="shared" si="17"/>
        <v>#DIV/0!</v>
      </c>
      <c r="AQ44" t="e">
        <f t="shared" si="18"/>
        <v>#DIV/0!</v>
      </c>
      <c r="AR44" t="e">
        <f t="shared" si="19"/>
        <v>#DIV/0!</v>
      </c>
    </row>
    <row r="45" spans="1:44">
      <c r="A45" t="s">
        <v>105</v>
      </c>
      <c r="B45">
        <v>392</v>
      </c>
      <c r="C45">
        <v>354</v>
      </c>
      <c r="D45">
        <v>203</v>
      </c>
      <c r="E45">
        <v>123</v>
      </c>
      <c r="F45">
        <v>57</v>
      </c>
      <c r="G45">
        <v>106</v>
      </c>
      <c r="H45">
        <v>572</v>
      </c>
      <c r="I45">
        <f t="shared" si="3"/>
        <v>6.5766211121029068</v>
      </c>
      <c r="J45">
        <f t="shared" si="4"/>
        <v>7.5186661700533008</v>
      </c>
      <c r="K45">
        <f t="shared" si="5"/>
        <v>3.3673714690559904</v>
      </c>
      <c r="L45">
        <f t="shared" si="6"/>
        <v>2.5400910926410303</v>
      </c>
      <c r="M45">
        <f t="shared" si="7"/>
        <v>1.261557959115913</v>
      </c>
      <c r="N45">
        <f t="shared" si="8"/>
        <v>1.9784787536247606</v>
      </c>
      <c r="W45" t="e">
        <f t="shared" si="9"/>
        <v>#DIV/0!</v>
      </c>
      <c r="X45" t="e">
        <f t="shared" si="10"/>
        <v>#DIV/0!</v>
      </c>
      <c r="Y45" t="e">
        <f t="shared" si="11"/>
        <v>#DIV/0!</v>
      </c>
      <c r="AA45" t="e">
        <f t="shared" si="12"/>
        <v>#DIV/0!</v>
      </c>
      <c r="AB45" t="e">
        <f t="shared" si="13"/>
        <v>#DIV/0!</v>
      </c>
      <c r="AE45">
        <f t="shared" si="0"/>
        <v>7.0476436410781034</v>
      </c>
      <c r="AF45">
        <f t="shared" si="14"/>
        <v>2.9537312808485101</v>
      </c>
      <c r="AG45">
        <f t="shared" si="1"/>
        <v>1.6200183563703368</v>
      </c>
      <c r="AI45">
        <f t="shared" si="15"/>
        <v>7.0476436410781034</v>
      </c>
      <c r="AJ45" t="e">
        <f t="shared" si="2"/>
        <v>#DIV/0!</v>
      </c>
      <c r="AK45" t="e">
        <f t="shared" si="2"/>
        <v>#DIV/0!</v>
      </c>
      <c r="AO45" t="e">
        <f t="shared" si="16"/>
        <v>#DIV/0!</v>
      </c>
      <c r="AP45" t="e">
        <f t="shared" si="17"/>
        <v>#DIV/0!</v>
      </c>
      <c r="AQ45" t="e">
        <f t="shared" si="18"/>
        <v>#DIV/0!</v>
      </c>
      <c r="AR45" t="e">
        <f t="shared" si="19"/>
        <v>#DIV/0!</v>
      </c>
    </row>
    <row r="46" spans="1:44">
      <c r="A46" t="s">
        <v>106</v>
      </c>
      <c r="B46">
        <v>707</v>
      </c>
      <c r="C46">
        <v>1083</v>
      </c>
      <c r="D46">
        <v>186</v>
      </c>
      <c r="E46">
        <v>149</v>
      </c>
      <c r="F46">
        <v>64</v>
      </c>
      <c r="G46">
        <v>160</v>
      </c>
      <c r="H46">
        <v>189</v>
      </c>
      <c r="I46">
        <f t="shared" si="3"/>
        <v>35.898011610771839</v>
      </c>
      <c r="J46">
        <f t="shared" si="4"/>
        <v>69.614582314888622</v>
      </c>
      <c r="K46">
        <f t="shared" si="5"/>
        <v>9.3377482038159076</v>
      </c>
      <c r="L46">
        <f t="shared" si="6"/>
        <v>9.3124654210698043</v>
      </c>
      <c r="M46">
        <f t="shared" si="7"/>
        <v>4.2869315666309609</v>
      </c>
      <c r="N46">
        <f t="shared" si="8"/>
        <v>9.0381539149315202</v>
      </c>
      <c r="W46" t="e">
        <f t="shared" si="9"/>
        <v>#DIV/0!</v>
      </c>
      <c r="X46" t="e">
        <f t="shared" si="10"/>
        <v>#DIV/0!</v>
      </c>
      <c r="Y46" t="e">
        <f t="shared" si="11"/>
        <v>#DIV/0!</v>
      </c>
      <c r="AA46" t="e">
        <f t="shared" si="12"/>
        <v>#DIV/0!</v>
      </c>
      <c r="AB46" t="e">
        <f t="shared" si="13"/>
        <v>#DIV/0!</v>
      </c>
      <c r="AE46">
        <f t="shared" si="0"/>
        <v>52.756296962830234</v>
      </c>
      <c r="AF46">
        <f t="shared" si="14"/>
        <v>9.325106812442856</v>
      </c>
      <c r="AG46">
        <f t="shared" si="1"/>
        <v>6.662542740781241</v>
      </c>
      <c r="AI46">
        <f t="shared" si="15"/>
        <v>52.756296962830234</v>
      </c>
      <c r="AJ46" t="e">
        <f t="shared" ref="AJ46:AK79" si="24">AF46/AA46</f>
        <v>#DIV/0!</v>
      </c>
      <c r="AK46" t="e">
        <f t="shared" si="24"/>
        <v>#DIV/0!</v>
      </c>
      <c r="AO46" t="e">
        <f t="shared" si="16"/>
        <v>#DIV/0!</v>
      </c>
      <c r="AP46" t="e">
        <f t="shared" si="17"/>
        <v>#DIV/0!</v>
      </c>
      <c r="AQ46" t="e">
        <f t="shared" si="18"/>
        <v>#DIV/0!</v>
      </c>
      <c r="AR46" t="e">
        <f t="shared" si="19"/>
        <v>#DIV/0!</v>
      </c>
    </row>
    <row r="47" spans="1:44">
      <c r="A47" t="s">
        <v>107</v>
      </c>
      <c r="B47">
        <f>SUM(B42:B46)</f>
        <v>1591</v>
      </c>
      <c r="C47">
        <f t="shared" ref="C47:H47" si="25">SUM(C42:C46)</f>
        <v>1802</v>
      </c>
      <c r="D47">
        <f t="shared" si="25"/>
        <v>581</v>
      </c>
      <c r="E47">
        <f t="shared" si="25"/>
        <v>406</v>
      </c>
      <c r="F47">
        <f t="shared" si="25"/>
        <v>209</v>
      </c>
      <c r="G47">
        <f t="shared" si="25"/>
        <v>319</v>
      </c>
      <c r="H47">
        <f t="shared" si="25"/>
        <v>1500</v>
      </c>
      <c r="I47">
        <f t="shared" si="3"/>
        <v>10.178685708012711</v>
      </c>
      <c r="J47">
        <f t="shared" si="4"/>
        <v>14.594764675678755</v>
      </c>
      <c r="K47">
        <f t="shared" si="5"/>
        <v>3.6751569624115445</v>
      </c>
      <c r="L47">
        <f t="shared" si="6"/>
        <v>3.1972381280553486</v>
      </c>
      <c r="M47">
        <f t="shared" si="7"/>
        <v>1.7639383730571834</v>
      </c>
      <c r="N47">
        <f t="shared" si="8"/>
        <v>2.2704972403547345</v>
      </c>
      <c r="P47">
        <v>500.19788419282838</v>
      </c>
      <c r="Q47">
        <v>487.59237181815951</v>
      </c>
      <c r="R47">
        <v>674.75665632281175</v>
      </c>
      <c r="S47">
        <v>639.7488761894499</v>
      </c>
      <c r="T47">
        <v>760.09004225705326</v>
      </c>
      <c r="U47">
        <v>694.31154412197145</v>
      </c>
      <c r="W47">
        <f t="shared" si="9"/>
        <v>493.89512800549392</v>
      </c>
      <c r="X47">
        <f t="shared" si="10"/>
        <v>657.25276625613083</v>
      </c>
      <c r="Y47">
        <f t="shared" si="11"/>
        <v>727.2007931895123</v>
      </c>
      <c r="AA47">
        <f t="shared" si="12"/>
        <v>1.3307536944337297</v>
      </c>
      <c r="AB47">
        <f t="shared" si="13"/>
        <v>1.4723789564926082</v>
      </c>
      <c r="AE47">
        <f t="shared" si="0"/>
        <v>12.386725191845734</v>
      </c>
      <c r="AF47">
        <f t="shared" si="14"/>
        <v>3.4361975452334468</v>
      </c>
      <c r="AG47">
        <f t="shared" si="1"/>
        <v>2.017217806705959</v>
      </c>
      <c r="AI47">
        <f t="shared" si="15"/>
        <v>12.386725191845734</v>
      </c>
      <c r="AJ47">
        <f t="shared" si="24"/>
        <v>2.582143908077323</v>
      </c>
      <c r="AK47">
        <f t="shared" si="24"/>
        <v>1.3700398241979941</v>
      </c>
      <c r="AO47">
        <f t="shared" si="16"/>
        <v>0.20846057921565628</v>
      </c>
      <c r="AP47">
        <f t="shared" si="17"/>
        <v>-2.2621535052084383</v>
      </c>
      <c r="AQ47">
        <f t="shared" si="18"/>
        <v>0.11060549119955455</v>
      </c>
      <c r="AR47">
        <f t="shared" si="19"/>
        <v>-3.1765050824638488</v>
      </c>
    </row>
    <row r="48" spans="1:44">
      <c r="A48" t="s">
        <v>108</v>
      </c>
      <c r="B48">
        <v>1629</v>
      </c>
      <c r="C48">
        <v>1030</v>
      </c>
      <c r="D48">
        <v>850</v>
      </c>
      <c r="E48">
        <v>429</v>
      </c>
      <c r="F48">
        <v>197</v>
      </c>
      <c r="G48">
        <v>320</v>
      </c>
      <c r="H48">
        <v>357</v>
      </c>
      <c r="I48">
        <f t="shared" si="3"/>
        <v>43.789063002373403</v>
      </c>
      <c r="J48">
        <f t="shared" si="4"/>
        <v>35.051174735702439</v>
      </c>
      <c r="K48">
        <f t="shared" si="5"/>
        <v>22.591326299554613</v>
      </c>
      <c r="L48">
        <f t="shared" si="6"/>
        <v>14.194800233221679</v>
      </c>
      <c r="M48">
        <f t="shared" si="7"/>
        <v>6.985964768048432</v>
      </c>
      <c r="N48">
        <f t="shared" si="8"/>
        <v>9.569810027574551</v>
      </c>
      <c r="P48">
        <v>443.04992972004783</v>
      </c>
      <c r="Q48">
        <v>557.42846726086452</v>
      </c>
      <c r="R48">
        <v>526.81500090915586</v>
      </c>
      <c r="S48">
        <v>1538.5997552387721</v>
      </c>
      <c r="T48">
        <v>447.7117595638698</v>
      </c>
      <c r="U48">
        <v>494.95636904631857</v>
      </c>
      <c r="W48">
        <f t="shared" si="9"/>
        <v>500.23919849045615</v>
      </c>
      <c r="X48">
        <f t="shared" si="10"/>
        <v>1032.707378073964</v>
      </c>
      <c r="Y48">
        <f t="shared" si="11"/>
        <v>471.33406430509422</v>
      </c>
      <c r="AA48">
        <f t="shared" si="12"/>
        <v>2.0644271404366297</v>
      </c>
      <c r="AB48">
        <f t="shared" si="13"/>
        <v>0.94221737466278666</v>
      </c>
      <c r="AE48">
        <f t="shared" si="0"/>
        <v>39.420118869037921</v>
      </c>
      <c r="AF48">
        <f t="shared" si="14"/>
        <v>18.393063266388147</v>
      </c>
      <c r="AG48">
        <f t="shared" si="1"/>
        <v>8.277887397811492</v>
      </c>
      <c r="AI48">
        <f t="shared" si="15"/>
        <v>39.420118869037921</v>
      </c>
      <c r="AJ48">
        <f t="shared" si="24"/>
        <v>8.909524054454149</v>
      </c>
      <c r="AK48">
        <f t="shared" si="24"/>
        <v>8.7855389004836528</v>
      </c>
      <c r="AO48">
        <f t="shared" si="16"/>
        <v>0.22601464201702426</v>
      </c>
      <c r="AP48">
        <f t="shared" si="17"/>
        <v>-2.1455118564013569</v>
      </c>
      <c r="AQ48">
        <f t="shared" si="18"/>
        <v>0.22286941674811014</v>
      </c>
      <c r="AR48">
        <f t="shared" si="19"/>
        <v>-2.1657294385096999</v>
      </c>
    </row>
    <row r="49" spans="1:44">
      <c r="A49" t="s">
        <v>109</v>
      </c>
      <c r="B49">
        <v>1045</v>
      </c>
      <c r="C49">
        <v>696</v>
      </c>
      <c r="D49">
        <v>393</v>
      </c>
      <c r="E49">
        <v>153</v>
      </c>
      <c r="F49">
        <v>106</v>
      </c>
      <c r="G49">
        <v>188</v>
      </c>
      <c r="H49">
        <v>461</v>
      </c>
      <c r="I49">
        <f t="shared" si="3"/>
        <v>21.753450260903492</v>
      </c>
      <c r="J49">
        <f t="shared" si="4"/>
        <v>18.341797040897703</v>
      </c>
      <c r="K49">
        <f t="shared" si="5"/>
        <v>8.0887729262570165</v>
      </c>
      <c r="L49">
        <f t="shared" si="6"/>
        <v>3.9204030133074514</v>
      </c>
      <c r="M49">
        <f t="shared" si="7"/>
        <v>2.9109404489521649</v>
      </c>
      <c r="N49">
        <f t="shared" si="8"/>
        <v>4.3539002834238989</v>
      </c>
      <c r="P49">
        <v>514.19113926300372</v>
      </c>
      <c r="Q49">
        <v>533.15933664900206</v>
      </c>
      <c r="R49">
        <v>721.46352647603499</v>
      </c>
      <c r="S49">
        <v>662.58500729200125</v>
      </c>
      <c r="T49">
        <v>926.52945729855173</v>
      </c>
      <c r="U49">
        <v>746.44066071242253</v>
      </c>
      <c r="W49">
        <f t="shared" si="9"/>
        <v>523.67523795600289</v>
      </c>
      <c r="X49">
        <f t="shared" si="10"/>
        <v>692.02426688401806</v>
      </c>
      <c r="Y49">
        <f t="shared" si="11"/>
        <v>836.48505900548707</v>
      </c>
      <c r="AA49">
        <f t="shared" si="12"/>
        <v>1.3214760155265528</v>
      </c>
      <c r="AB49">
        <f t="shared" si="13"/>
        <v>1.597335520904972</v>
      </c>
      <c r="AE49">
        <f t="shared" si="0"/>
        <v>20.047623650900597</v>
      </c>
      <c r="AF49">
        <f t="shared" si="14"/>
        <v>6.004587969782234</v>
      </c>
      <c r="AG49">
        <f t="shared" si="1"/>
        <v>3.6324203661880317</v>
      </c>
      <c r="AI49">
        <f t="shared" si="15"/>
        <v>20.047623650900597</v>
      </c>
      <c r="AJ49">
        <f t="shared" si="24"/>
        <v>4.5438493769330028</v>
      </c>
      <c r="AK49">
        <f t="shared" si="24"/>
        <v>2.2740497025509585</v>
      </c>
      <c r="AO49">
        <f t="shared" si="16"/>
        <v>0.22665276723353095</v>
      </c>
      <c r="AP49">
        <f t="shared" si="17"/>
        <v>-2.1414443195018893</v>
      </c>
      <c r="AQ49">
        <f t="shared" si="18"/>
        <v>0.11343238191967962</v>
      </c>
      <c r="AR49">
        <f t="shared" si="19"/>
        <v>-3.1400955448537875</v>
      </c>
    </row>
    <row r="50" spans="1:44">
      <c r="A50" t="s">
        <v>110</v>
      </c>
      <c r="B50">
        <v>160</v>
      </c>
      <c r="C50">
        <v>154</v>
      </c>
      <c r="D50">
        <v>52</v>
      </c>
      <c r="E50">
        <v>36</v>
      </c>
      <c r="F50">
        <v>21</v>
      </c>
      <c r="G50">
        <v>30</v>
      </c>
      <c r="H50">
        <v>515</v>
      </c>
      <c r="I50">
        <f t="shared" si="3"/>
        <v>2.9814363194950366</v>
      </c>
      <c r="J50">
        <f t="shared" si="4"/>
        <v>3.6328466106502941</v>
      </c>
      <c r="K50">
        <f t="shared" si="5"/>
        <v>0.95804770171315101</v>
      </c>
      <c r="L50">
        <f t="shared" si="6"/>
        <v>0.82572508926772592</v>
      </c>
      <c r="M50">
        <f t="shared" si="7"/>
        <v>0.51622668045989939</v>
      </c>
      <c r="N50">
        <f t="shared" si="8"/>
        <v>0.62192151332113743</v>
      </c>
      <c r="W50" t="e">
        <f t="shared" si="9"/>
        <v>#DIV/0!</v>
      </c>
      <c r="X50" t="e">
        <f t="shared" si="10"/>
        <v>#DIV/0!</v>
      </c>
      <c r="Y50" t="e">
        <f t="shared" si="11"/>
        <v>#DIV/0!</v>
      </c>
      <c r="AA50" t="e">
        <f t="shared" si="12"/>
        <v>#DIV/0!</v>
      </c>
      <c r="AB50" t="e">
        <f t="shared" si="13"/>
        <v>#DIV/0!</v>
      </c>
      <c r="AE50">
        <f t="shared" si="0"/>
        <v>3.3071414650726654</v>
      </c>
      <c r="AF50">
        <f t="shared" si="14"/>
        <v>0.89188639549043847</v>
      </c>
      <c r="AG50">
        <f t="shared" si="1"/>
        <v>0.56907409689051835</v>
      </c>
      <c r="AI50">
        <f t="shared" si="15"/>
        <v>3.3071414650726654</v>
      </c>
      <c r="AJ50" t="e">
        <f t="shared" si="24"/>
        <v>#DIV/0!</v>
      </c>
      <c r="AK50" t="e">
        <f t="shared" si="24"/>
        <v>#DIV/0!</v>
      </c>
      <c r="AO50" t="e">
        <f t="shared" si="16"/>
        <v>#DIV/0!</v>
      </c>
      <c r="AP50" t="e">
        <f t="shared" si="17"/>
        <v>#DIV/0!</v>
      </c>
      <c r="AQ50" t="e">
        <f t="shared" si="18"/>
        <v>#DIV/0!</v>
      </c>
      <c r="AR50" t="e">
        <f t="shared" si="19"/>
        <v>#DIV/0!</v>
      </c>
    </row>
    <row r="51" spans="1:44">
      <c r="A51" t="s">
        <v>111</v>
      </c>
      <c r="B51">
        <v>946</v>
      </c>
      <c r="C51">
        <v>861</v>
      </c>
      <c r="D51">
        <v>444</v>
      </c>
      <c r="E51">
        <v>430</v>
      </c>
      <c r="F51">
        <v>121</v>
      </c>
      <c r="G51">
        <v>270</v>
      </c>
      <c r="H51">
        <v>421</v>
      </c>
      <c r="I51">
        <f t="shared" si="3"/>
        <v>21.56362767955444</v>
      </c>
      <c r="J51">
        <f t="shared" si="4"/>
        <v>24.845893819007006</v>
      </c>
      <c r="K51">
        <f t="shared" si="5"/>
        <v>10.006723345227897</v>
      </c>
      <c r="L51">
        <f t="shared" si="6"/>
        <v>12.064978953440084</v>
      </c>
      <c r="M51">
        <f t="shared" si="7"/>
        <v>3.6385777166450213</v>
      </c>
      <c r="N51">
        <f t="shared" si="8"/>
        <v>6.8470456395331878</v>
      </c>
      <c r="W51" t="e">
        <f t="shared" si="9"/>
        <v>#DIV/0!</v>
      </c>
      <c r="X51" t="e">
        <f t="shared" si="10"/>
        <v>#DIV/0!</v>
      </c>
      <c r="Y51" t="e">
        <f t="shared" si="11"/>
        <v>#DIV/0!</v>
      </c>
      <c r="AA51" t="e">
        <f t="shared" si="12"/>
        <v>#DIV/0!</v>
      </c>
      <c r="AB51" t="e">
        <f t="shared" si="13"/>
        <v>#DIV/0!</v>
      </c>
      <c r="AE51">
        <f t="shared" si="0"/>
        <v>23.204760749280723</v>
      </c>
      <c r="AF51">
        <f t="shared" si="14"/>
        <v>11.03585114933399</v>
      </c>
      <c r="AG51">
        <f t="shared" si="1"/>
        <v>5.2428116780891045</v>
      </c>
      <c r="AI51">
        <f t="shared" si="15"/>
        <v>23.204760749280723</v>
      </c>
      <c r="AJ51" t="e">
        <f t="shared" si="24"/>
        <v>#DIV/0!</v>
      </c>
      <c r="AK51" t="e">
        <f t="shared" si="24"/>
        <v>#DIV/0!</v>
      </c>
      <c r="AO51" t="e">
        <f t="shared" si="16"/>
        <v>#DIV/0!</v>
      </c>
      <c r="AP51" t="e">
        <f t="shared" si="17"/>
        <v>#DIV/0!</v>
      </c>
      <c r="AQ51" t="e">
        <f t="shared" si="18"/>
        <v>#DIV/0!</v>
      </c>
      <c r="AR51" t="e">
        <f t="shared" si="19"/>
        <v>#DIV/0!</v>
      </c>
    </row>
    <row r="52" spans="1:44">
      <c r="A52" t="s">
        <v>112</v>
      </c>
      <c r="B52">
        <v>390</v>
      </c>
      <c r="C52">
        <v>270</v>
      </c>
      <c r="D52">
        <v>174</v>
      </c>
      <c r="E52">
        <v>112</v>
      </c>
      <c r="F52">
        <v>23</v>
      </c>
      <c r="G52">
        <v>70</v>
      </c>
      <c r="H52">
        <v>91</v>
      </c>
      <c r="I52">
        <f t="shared" si="3"/>
        <v>41.127849228748502</v>
      </c>
      <c r="J52">
        <f t="shared" si="4"/>
        <v>36.045905609456504</v>
      </c>
      <c r="K52">
        <f t="shared" si="5"/>
        <v>18.142572812873091</v>
      </c>
      <c r="L52">
        <f t="shared" si="6"/>
        <v>14.538407554628337</v>
      </c>
      <c r="M52">
        <f t="shared" si="7"/>
        <v>3.1997409890358495</v>
      </c>
      <c r="N52">
        <f t="shared" si="8"/>
        <v>8.2125533169329685</v>
      </c>
      <c r="W52" t="e">
        <f t="shared" si="9"/>
        <v>#DIV/0!</v>
      </c>
      <c r="X52" t="e">
        <f t="shared" si="10"/>
        <v>#DIV/0!</v>
      </c>
      <c r="Y52" t="e">
        <f t="shared" si="11"/>
        <v>#DIV/0!</v>
      </c>
      <c r="AA52" t="e">
        <f t="shared" si="12"/>
        <v>#DIV/0!</v>
      </c>
      <c r="AB52" t="e">
        <f t="shared" si="13"/>
        <v>#DIV/0!</v>
      </c>
      <c r="AE52">
        <f t="shared" si="0"/>
        <v>38.586877419102507</v>
      </c>
      <c r="AF52">
        <f t="shared" si="14"/>
        <v>16.340490183750713</v>
      </c>
      <c r="AG52">
        <f t="shared" si="1"/>
        <v>5.7061471529844088</v>
      </c>
      <c r="AI52">
        <f t="shared" si="15"/>
        <v>38.586877419102507</v>
      </c>
      <c r="AJ52" t="e">
        <f t="shared" si="24"/>
        <v>#DIV/0!</v>
      </c>
      <c r="AK52" t="e">
        <f t="shared" si="24"/>
        <v>#DIV/0!</v>
      </c>
      <c r="AO52" t="e">
        <f t="shared" si="16"/>
        <v>#DIV/0!</v>
      </c>
      <c r="AP52" t="e">
        <f t="shared" si="17"/>
        <v>#DIV/0!</v>
      </c>
      <c r="AQ52" t="e">
        <f t="shared" si="18"/>
        <v>#DIV/0!</v>
      </c>
      <c r="AR52" t="e">
        <f t="shared" si="19"/>
        <v>#DIV/0!</v>
      </c>
    </row>
    <row r="53" spans="1:44">
      <c r="A53" t="s">
        <v>113</v>
      </c>
      <c r="B53">
        <v>269</v>
      </c>
      <c r="C53">
        <v>175</v>
      </c>
      <c r="D53">
        <v>130</v>
      </c>
      <c r="E53">
        <v>40</v>
      </c>
      <c r="F53">
        <v>34</v>
      </c>
      <c r="G53">
        <v>28</v>
      </c>
      <c r="H53">
        <v>303</v>
      </c>
      <c r="I53">
        <f t="shared" si="3"/>
        <v>8.5196633770883849</v>
      </c>
      <c r="J53">
        <f t="shared" si="4"/>
        <v>7.0166366804864291</v>
      </c>
      <c r="K53">
        <f t="shared" si="5"/>
        <v>4.070912263880138</v>
      </c>
      <c r="L53">
        <f t="shared" si="6"/>
        <v>1.5594001502489141</v>
      </c>
      <c r="M53">
        <f t="shared" si="7"/>
        <v>1.4205766422839603</v>
      </c>
      <c r="N53">
        <f t="shared" si="8"/>
        <v>0.98659056348633678</v>
      </c>
      <c r="W53" t="e">
        <f t="shared" si="9"/>
        <v>#DIV/0!</v>
      </c>
      <c r="X53" t="e">
        <f t="shared" si="10"/>
        <v>#DIV/0!</v>
      </c>
      <c r="Y53" t="e">
        <f t="shared" si="11"/>
        <v>#DIV/0!</v>
      </c>
      <c r="AA53" t="e">
        <f t="shared" si="12"/>
        <v>#DIV/0!</v>
      </c>
      <c r="AB53" t="e">
        <f t="shared" si="13"/>
        <v>#DIV/0!</v>
      </c>
      <c r="AE53">
        <f t="shared" si="0"/>
        <v>7.7681500287874066</v>
      </c>
      <c r="AF53">
        <f t="shared" si="14"/>
        <v>2.815156207064526</v>
      </c>
      <c r="AG53">
        <f t="shared" si="1"/>
        <v>1.2035836028851485</v>
      </c>
      <c r="AI53">
        <f t="shared" si="15"/>
        <v>7.7681500287874066</v>
      </c>
      <c r="AJ53" t="e">
        <f t="shared" si="24"/>
        <v>#DIV/0!</v>
      </c>
      <c r="AK53" t="e">
        <f t="shared" si="24"/>
        <v>#DIV/0!</v>
      </c>
      <c r="AO53" t="e">
        <f t="shared" si="16"/>
        <v>#DIV/0!</v>
      </c>
      <c r="AP53" t="e">
        <f t="shared" si="17"/>
        <v>#DIV/0!</v>
      </c>
      <c r="AQ53" t="e">
        <f t="shared" si="18"/>
        <v>#DIV/0!</v>
      </c>
      <c r="AR53" t="e">
        <f t="shared" si="19"/>
        <v>#DIV/0!</v>
      </c>
    </row>
    <row r="54" spans="1:44">
      <c r="A54" t="s">
        <v>114</v>
      </c>
      <c r="B54">
        <f>SUM(B50:B53)</f>
        <v>1765</v>
      </c>
      <c r="C54">
        <f t="shared" ref="C54:H54" si="26">SUM(C50:C53)</f>
        <v>1460</v>
      </c>
      <c r="D54">
        <f t="shared" si="26"/>
        <v>800</v>
      </c>
      <c r="E54">
        <f t="shared" si="26"/>
        <v>618</v>
      </c>
      <c r="F54">
        <f t="shared" si="26"/>
        <v>199</v>
      </c>
      <c r="G54">
        <f t="shared" si="26"/>
        <v>398</v>
      </c>
      <c r="H54">
        <f t="shared" si="26"/>
        <v>1330</v>
      </c>
      <c r="I54">
        <f t="shared" si="3"/>
        <v>12.735202436621245</v>
      </c>
      <c r="J54">
        <f t="shared" si="4"/>
        <v>13.336282426266752</v>
      </c>
      <c r="K54">
        <f t="shared" si="5"/>
        <v>5.7072824335716916</v>
      </c>
      <c r="L54">
        <f t="shared" si="6"/>
        <v>5.4887954085471833</v>
      </c>
      <c r="M54">
        <f t="shared" si="7"/>
        <v>1.8942173772621838</v>
      </c>
      <c r="N54">
        <f t="shared" si="8"/>
        <v>3.1948684858504643</v>
      </c>
      <c r="P54">
        <v>503.35486506312367</v>
      </c>
      <c r="Q54">
        <v>529.49286051840829</v>
      </c>
      <c r="R54">
        <v>832.89191760297388</v>
      </c>
      <c r="S54">
        <v>807.68059600618278</v>
      </c>
      <c r="T54">
        <v>976.42959710540413</v>
      </c>
      <c r="U54">
        <v>857.21134567856438</v>
      </c>
      <c r="W54">
        <f t="shared" si="9"/>
        <v>516.42386279076595</v>
      </c>
      <c r="X54">
        <f t="shared" si="10"/>
        <v>820.28625680457833</v>
      </c>
      <c r="Y54">
        <f t="shared" si="11"/>
        <v>916.82047139198426</v>
      </c>
      <c r="AA54">
        <f t="shared" si="12"/>
        <v>1.5883972757798861</v>
      </c>
      <c r="AB54">
        <f t="shared" si="13"/>
        <v>1.7753255367353984</v>
      </c>
      <c r="AE54">
        <f t="shared" si="0"/>
        <v>13.035742431444</v>
      </c>
      <c r="AF54">
        <f t="shared" si="14"/>
        <v>5.5980389210594375</v>
      </c>
      <c r="AG54">
        <f t="shared" si="1"/>
        <v>2.5445429315563239</v>
      </c>
      <c r="AI54">
        <f t="shared" si="15"/>
        <v>13.035742431444</v>
      </c>
      <c r="AJ54">
        <f t="shared" si="24"/>
        <v>3.5243317313742306</v>
      </c>
      <c r="AK54">
        <f t="shared" si="24"/>
        <v>1.4332824481505628</v>
      </c>
      <c r="AO54">
        <f t="shared" si="16"/>
        <v>0.27035911072261282</v>
      </c>
      <c r="AP54">
        <f t="shared" si="17"/>
        <v>-1.8870511208500547</v>
      </c>
      <c r="AQ54">
        <f t="shared" si="18"/>
        <v>0.10995019698251239</v>
      </c>
      <c r="AR54">
        <f t="shared" si="19"/>
        <v>-3.1850779060156347</v>
      </c>
    </row>
    <row r="55" spans="1:44">
      <c r="A55" t="s">
        <v>115</v>
      </c>
      <c r="B55">
        <v>150</v>
      </c>
      <c r="C55">
        <v>71</v>
      </c>
      <c r="D55">
        <v>93</v>
      </c>
      <c r="E55">
        <v>42</v>
      </c>
      <c r="F55">
        <v>78</v>
      </c>
      <c r="G55">
        <v>85</v>
      </c>
      <c r="H55">
        <v>230</v>
      </c>
      <c r="I55">
        <f t="shared" si="3"/>
        <v>6.258585752200859</v>
      </c>
      <c r="J55">
        <f t="shared" si="4"/>
        <v>3.7502833517342746</v>
      </c>
      <c r="K55">
        <f t="shared" si="5"/>
        <v>3.8365965446113184</v>
      </c>
      <c r="L55">
        <f t="shared" si="6"/>
        <v>2.1570572078334433</v>
      </c>
      <c r="M55">
        <f t="shared" si="7"/>
        <v>4.2933386654397845</v>
      </c>
      <c r="N55">
        <f t="shared" si="8"/>
        <v>3.9455962674830132</v>
      </c>
      <c r="W55" t="e">
        <f t="shared" si="9"/>
        <v>#DIV/0!</v>
      </c>
      <c r="X55" t="e">
        <f t="shared" si="10"/>
        <v>#DIV/0!</v>
      </c>
      <c r="Y55" t="e">
        <f t="shared" si="11"/>
        <v>#DIV/0!</v>
      </c>
      <c r="AA55" t="e">
        <f t="shared" si="12"/>
        <v>#DIV/0!</v>
      </c>
      <c r="AB55" t="e">
        <f t="shared" si="13"/>
        <v>#DIV/0!</v>
      </c>
      <c r="AE55">
        <f t="shared" si="0"/>
        <v>5.0044345519675666</v>
      </c>
      <c r="AF55">
        <f t="shared" si="14"/>
        <v>2.9968268762223809</v>
      </c>
      <c r="AG55">
        <f t="shared" si="1"/>
        <v>4.1194674664613986</v>
      </c>
      <c r="AI55">
        <f t="shared" si="15"/>
        <v>5.0044345519675666</v>
      </c>
      <c r="AJ55" t="e">
        <f t="shared" si="24"/>
        <v>#DIV/0!</v>
      </c>
      <c r="AK55" t="e">
        <f t="shared" si="24"/>
        <v>#DIV/0!</v>
      </c>
      <c r="AO55" t="e">
        <f t="shared" si="16"/>
        <v>#DIV/0!</v>
      </c>
      <c r="AP55" t="e">
        <f t="shared" si="17"/>
        <v>#DIV/0!</v>
      </c>
      <c r="AQ55" t="e">
        <f t="shared" si="18"/>
        <v>#DIV/0!</v>
      </c>
      <c r="AR55" t="e">
        <f t="shared" si="19"/>
        <v>#DIV/0!</v>
      </c>
    </row>
    <row r="56" spans="1:44">
      <c r="A56" t="s">
        <v>116</v>
      </c>
      <c r="B56">
        <v>7832</v>
      </c>
      <c r="C56">
        <v>5860</v>
      </c>
      <c r="D56">
        <v>3890</v>
      </c>
      <c r="E56">
        <v>2385</v>
      </c>
      <c r="F56">
        <v>1067</v>
      </c>
      <c r="G56">
        <v>1670</v>
      </c>
      <c r="H56">
        <v>1216</v>
      </c>
      <c r="I56">
        <f t="shared" si="3"/>
        <v>61.809024290485411</v>
      </c>
      <c r="J56">
        <f t="shared" si="4"/>
        <v>58.546051490310596</v>
      </c>
      <c r="K56">
        <f t="shared" si="5"/>
        <v>30.353379036358824</v>
      </c>
      <c r="L56">
        <f t="shared" si="6"/>
        <v>23.168345303826666</v>
      </c>
      <c r="M56">
        <f t="shared" si="7"/>
        <v>11.108597354562853</v>
      </c>
      <c r="N56">
        <f t="shared" si="8"/>
        <v>14.662379318307133</v>
      </c>
      <c r="W56" t="e">
        <f t="shared" si="9"/>
        <v>#DIV/0!</v>
      </c>
      <c r="X56" t="e">
        <f t="shared" si="10"/>
        <v>#DIV/0!</v>
      </c>
      <c r="Y56" t="e">
        <f t="shared" si="11"/>
        <v>#DIV/0!</v>
      </c>
      <c r="AA56" t="e">
        <f t="shared" si="12"/>
        <v>#DIV/0!</v>
      </c>
      <c r="AB56" t="e">
        <f t="shared" si="13"/>
        <v>#DIV/0!</v>
      </c>
      <c r="AE56">
        <f t="shared" si="0"/>
        <v>60.177537890398</v>
      </c>
      <c r="AF56">
        <f t="shared" si="14"/>
        <v>26.760862170092743</v>
      </c>
      <c r="AG56">
        <f t="shared" si="1"/>
        <v>12.885488336434992</v>
      </c>
      <c r="AI56">
        <f t="shared" si="15"/>
        <v>60.177537890398</v>
      </c>
      <c r="AJ56" t="e">
        <f t="shared" si="24"/>
        <v>#DIV/0!</v>
      </c>
      <c r="AK56" t="e">
        <f t="shared" si="24"/>
        <v>#DIV/0!</v>
      </c>
      <c r="AO56" t="e">
        <f t="shared" si="16"/>
        <v>#DIV/0!</v>
      </c>
      <c r="AP56" t="e">
        <f t="shared" si="17"/>
        <v>#DIV/0!</v>
      </c>
      <c r="AQ56" t="e">
        <f t="shared" si="18"/>
        <v>#DIV/0!</v>
      </c>
      <c r="AR56" t="e">
        <f t="shared" si="19"/>
        <v>#DIV/0!</v>
      </c>
    </row>
    <row r="57" spans="1:44">
      <c r="A57" t="s">
        <v>117</v>
      </c>
      <c r="B57">
        <v>0</v>
      </c>
      <c r="C57">
        <v>0</v>
      </c>
      <c r="D57">
        <v>5</v>
      </c>
      <c r="E57">
        <v>1</v>
      </c>
      <c r="F57">
        <v>0</v>
      </c>
      <c r="G57">
        <v>0</v>
      </c>
      <c r="H57">
        <v>22</v>
      </c>
      <c r="I57">
        <f t="shared" si="3"/>
        <v>0</v>
      </c>
      <c r="J57">
        <f t="shared" si="4"/>
        <v>0</v>
      </c>
      <c r="K57">
        <f t="shared" si="5"/>
        <v>2.1564447831393041</v>
      </c>
      <c r="L57">
        <f t="shared" si="6"/>
        <v>0.53692982446070558</v>
      </c>
      <c r="M57">
        <f t="shared" si="7"/>
        <v>0</v>
      </c>
      <c r="N57">
        <f t="shared" si="8"/>
        <v>0</v>
      </c>
      <c r="W57" t="e">
        <f t="shared" si="9"/>
        <v>#DIV/0!</v>
      </c>
      <c r="X57" t="e">
        <f t="shared" si="10"/>
        <v>#DIV/0!</v>
      </c>
      <c r="Y57" t="e">
        <f t="shared" si="11"/>
        <v>#DIV/0!</v>
      </c>
      <c r="AA57" t="e">
        <f t="shared" si="12"/>
        <v>#DIV/0!</v>
      </c>
      <c r="AB57" t="e">
        <f t="shared" si="13"/>
        <v>#DIV/0!</v>
      </c>
      <c r="AE57">
        <f t="shared" si="0"/>
        <v>0</v>
      </c>
      <c r="AF57">
        <f t="shared" si="14"/>
        <v>1.3466873038000049</v>
      </c>
      <c r="AG57">
        <f t="shared" si="1"/>
        <v>0</v>
      </c>
      <c r="AI57">
        <f t="shared" si="15"/>
        <v>0</v>
      </c>
      <c r="AJ57" t="e">
        <f t="shared" si="24"/>
        <v>#DIV/0!</v>
      </c>
      <c r="AK57" t="e">
        <f t="shared" si="24"/>
        <v>#DIV/0!</v>
      </c>
      <c r="AO57" t="e">
        <f t="shared" si="16"/>
        <v>#DIV/0!</v>
      </c>
      <c r="AP57" t="e">
        <f t="shared" si="17"/>
        <v>#DIV/0!</v>
      </c>
      <c r="AQ57" t="e">
        <f t="shared" si="18"/>
        <v>#DIV/0!</v>
      </c>
      <c r="AR57" t="e">
        <f t="shared" si="19"/>
        <v>#DIV/0!</v>
      </c>
    </row>
    <row r="58" spans="1:44">
      <c r="A58" t="s">
        <v>118</v>
      </c>
      <c r="B58">
        <v>115</v>
      </c>
      <c r="C58">
        <v>190</v>
      </c>
      <c r="D58">
        <v>48</v>
      </c>
      <c r="E58">
        <v>47</v>
      </c>
      <c r="F58">
        <v>8</v>
      </c>
      <c r="G58">
        <v>24</v>
      </c>
      <c r="H58">
        <v>395</v>
      </c>
      <c r="I58">
        <f t="shared" si="3"/>
        <v>2.7939171838938854</v>
      </c>
      <c r="J58">
        <f t="shared" si="4"/>
        <v>5.8437290950539422</v>
      </c>
      <c r="K58">
        <f t="shared" si="5"/>
        <v>1.1530155397443571</v>
      </c>
      <c r="L58">
        <f t="shared" si="6"/>
        <v>1.4055327556768851</v>
      </c>
      <c r="M58">
        <f t="shared" si="7"/>
        <v>0.25640191964976317</v>
      </c>
      <c r="N58">
        <f t="shared" si="8"/>
        <v>0.64868775566660408</v>
      </c>
      <c r="W58" t="e">
        <f t="shared" si="9"/>
        <v>#DIV/0!</v>
      </c>
      <c r="X58" t="e">
        <f t="shared" si="10"/>
        <v>#DIV/0!</v>
      </c>
      <c r="Y58" t="e">
        <f t="shared" si="11"/>
        <v>#DIV/0!</v>
      </c>
      <c r="AA58" t="e">
        <f t="shared" si="12"/>
        <v>#DIV/0!</v>
      </c>
      <c r="AB58" t="e">
        <f t="shared" si="13"/>
        <v>#DIV/0!</v>
      </c>
      <c r="AE58">
        <f t="shared" si="0"/>
        <v>4.3188231394739134</v>
      </c>
      <c r="AF58">
        <f t="shared" si="14"/>
        <v>1.2792741477106211</v>
      </c>
      <c r="AG58">
        <f t="shared" si="1"/>
        <v>0.45254483765818365</v>
      </c>
      <c r="AI58">
        <f t="shared" si="15"/>
        <v>4.3188231394739134</v>
      </c>
      <c r="AJ58" t="e">
        <f t="shared" si="24"/>
        <v>#DIV/0!</v>
      </c>
      <c r="AK58" t="e">
        <f t="shared" si="24"/>
        <v>#DIV/0!</v>
      </c>
      <c r="AO58" t="e">
        <f t="shared" si="16"/>
        <v>#DIV/0!</v>
      </c>
      <c r="AP58" t="e">
        <f t="shared" si="17"/>
        <v>#DIV/0!</v>
      </c>
      <c r="AQ58" t="e">
        <f t="shared" si="18"/>
        <v>#DIV/0!</v>
      </c>
      <c r="AR58" t="e">
        <f t="shared" si="19"/>
        <v>#DIV/0!</v>
      </c>
    </row>
    <row r="59" spans="1:44">
      <c r="A59" t="s">
        <v>119</v>
      </c>
      <c r="B59">
        <v>235</v>
      </c>
      <c r="C59">
        <v>362</v>
      </c>
      <c r="D59">
        <v>119</v>
      </c>
      <c r="E59">
        <v>69</v>
      </c>
      <c r="F59">
        <v>11</v>
      </c>
      <c r="G59">
        <v>23</v>
      </c>
      <c r="H59">
        <v>147</v>
      </c>
      <c r="I59">
        <f t="shared" si="3"/>
        <v>15.341340585326821</v>
      </c>
      <c r="J59">
        <f t="shared" si="4"/>
        <v>29.917465925591234</v>
      </c>
      <c r="K59">
        <f t="shared" si="5"/>
        <v>7.6810509418485688</v>
      </c>
      <c r="L59">
        <f t="shared" si="6"/>
        <v>5.5446222689207563</v>
      </c>
      <c r="M59">
        <f t="shared" si="7"/>
        <v>0.94733532387603825</v>
      </c>
      <c r="N59">
        <f t="shared" si="8"/>
        <v>1.6704445182060936</v>
      </c>
      <c r="W59" t="e">
        <f t="shared" si="9"/>
        <v>#DIV/0!</v>
      </c>
      <c r="X59" t="e">
        <f t="shared" si="10"/>
        <v>#DIV/0!</v>
      </c>
      <c r="Y59" t="e">
        <f t="shared" si="11"/>
        <v>#DIV/0!</v>
      </c>
      <c r="AA59" t="e">
        <f t="shared" si="12"/>
        <v>#DIV/0!</v>
      </c>
      <c r="AB59" t="e">
        <f t="shared" si="13"/>
        <v>#DIV/0!</v>
      </c>
      <c r="AE59">
        <f t="shared" si="0"/>
        <v>22.629403255459028</v>
      </c>
      <c r="AF59">
        <f t="shared" si="14"/>
        <v>6.612836605384663</v>
      </c>
      <c r="AG59">
        <f t="shared" si="1"/>
        <v>1.3088899210410658</v>
      </c>
      <c r="AI59">
        <f t="shared" si="15"/>
        <v>22.629403255459028</v>
      </c>
      <c r="AJ59" t="e">
        <f t="shared" si="24"/>
        <v>#DIV/0!</v>
      </c>
      <c r="AK59" t="e">
        <f t="shared" si="24"/>
        <v>#DIV/0!</v>
      </c>
      <c r="AO59" t="e">
        <f t="shared" si="16"/>
        <v>#DIV/0!</v>
      </c>
      <c r="AP59" t="e">
        <f t="shared" si="17"/>
        <v>#DIV/0!</v>
      </c>
      <c r="AQ59" t="e">
        <f t="shared" si="18"/>
        <v>#DIV/0!</v>
      </c>
      <c r="AR59" t="e">
        <f t="shared" si="19"/>
        <v>#DIV/0!</v>
      </c>
    </row>
    <row r="60" spans="1:44">
      <c r="A60" t="s">
        <v>120</v>
      </c>
      <c r="B60">
        <f>SUM(B55:B59)</f>
        <v>8332</v>
      </c>
      <c r="C60">
        <f t="shared" ref="C60:H60" si="27">SUM(C55:C59)</f>
        <v>6483</v>
      </c>
      <c r="D60">
        <f t="shared" si="27"/>
        <v>4155</v>
      </c>
      <c r="E60">
        <f t="shared" si="27"/>
        <v>2544</v>
      </c>
      <c r="F60">
        <f t="shared" si="27"/>
        <v>1164</v>
      </c>
      <c r="G60">
        <f t="shared" si="27"/>
        <v>1802</v>
      </c>
      <c r="H60">
        <f t="shared" si="27"/>
        <v>2010</v>
      </c>
      <c r="I60">
        <f t="shared" si="3"/>
        <v>39.78011075319283</v>
      </c>
      <c r="J60">
        <f t="shared" si="4"/>
        <v>39.184429983445163</v>
      </c>
      <c r="K60">
        <f t="shared" si="5"/>
        <v>19.613991803658088</v>
      </c>
      <c r="L60">
        <f t="shared" si="6"/>
        <v>14.950690753938693</v>
      </c>
      <c r="M60">
        <f t="shared" si="7"/>
        <v>7.3313727995378182</v>
      </c>
      <c r="N60">
        <f t="shared" si="8"/>
        <v>9.5715061692771997</v>
      </c>
      <c r="P60">
        <v>498.96210477057099</v>
      </c>
      <c r="Q60">
        <v>494.68073581745409</v>
      </c>
      <c r="R60">
        <v>864.37567452017504</v>
      </c>
      <c r="S60">
        <v>789.30375965480016</v>
      </c>
      <c r="T60">
        <v>996.51740273368648</v>
      </c>
      <c r="U60">
        <v>935.82560334196046</v>
      </c>
      <c r="W60">
        <f t="shared" si="9"/>
        <v>496.82142029401257</v>
      </c>
      <c r="X60">
        <f t="shared" si="10"/>
        <v>826.83971708748754</v>
      </c>
      <c r="Y60">
        <f t="shared" si="11"/>
        <v>966.17150303782341</v>
      </c>
      <c r="AA60">
        <f t="shared" si="12"/>
        <v>1.6642593964611556</v>
      </c>
      <c r="AB60">
        <f t="shared" si="13"/>
        <v>1.9447058109250914</v>
      </c>
      <c r="AE60">
        <f t="shared" si="0"/>
        <v>39.482270368318993</v>
      </c>
      <c r="AF60">
        <f t="shared" si="14"/>
        <v>17.282341278798391</v>
      </c>
      <c r="AG60">
        <f t="shared" si="1"/>
        <v>8.4514394844075085</v>
      </c>
      <c r="AI60">
        <f t="shared" si="15"/>
        <v>39.482270368318993</v>
      </c>
      <c r="AJ60">
        <f t="shared" si="24"/>
        <v>10.384403606521422</v>
      </c>
      <c r="AK60">
        <f t="shared" si="24"/>
        <v>4.3458704329099431</v>
      </c>
      <c r="AO60">
        <f t="shared" si="16"/>
        <v>0.26301434820359221</v>
      </c>
      <c r="AP60">
        <f t="shared" si="17"/>
        <v>-1.9267865899799264</v>
      </c>
      <c r="AQ60">
        <f t="shared" si="18"/>
        <v>0.11007144200089156</v>
      </c>
      <c r="AR60">
        <f t="shared" si="19"/>
        <v>-3.1834878841863086</v>
      </c>
    </row>
    <row r="61" spans="1:44">
      <c r="A61" t="s">
        <v>121</v>
      </c>
      <c r="B61">
        <v>1097</v>
      </c>
      <c r="C61">
        <v>790</v>
      </c>
      <c r="D61">
        <v>371</v>
      </c>
      <c r="E61">
        <v>426</v>
      </c>
      <c r="F61">
        <v>228</v>
      </c>
      <c r="G61">
        <v>305</v>
      </c>
      <c r="H61">
        <v>618</v>
      </c>
      <c r="I61">
        <f t="shared" si="3"/>
        <v>17.034560637948207</v>
      </c>
      <c r="J61">
        <f t="shared" si="4"/>
        <v>15.530026095312405</v>
      </c>
      <c r="K61">
        <f t="shared" si="5"/>
        <v>5.6960848931983818</v>
      </c>
      <c r="L61">
        <f t="shared" si="6"/>
        <v>8.1425668525011865</v>
      </c>
      <c r="M61">
        <f t="shared" si="7"/>
        <v>4.6706223470181376</v>
      </c>
      <c r="N61">
        <f t="shared" si="8"/>
        <v>5.2690572656374144</v>
      </c>
      <c r="P61">
        <v>491.206546915346</v>
      </c>
      <c r="Q61">
        <v>529.99402920663795</v>
      </c>
      <c r="R61">
        <v>895.71179877743896</v>
      </c>
      <c r="S61">
        <v>835.68116032884939</v>
      </c>
      <c r="T61">
        <v>1086.9099187901309</v>
      </c>
      <c r="U61">
        <v>971.9681491208604</v>
      </c>
      <c r="W61">
        <f t="shared" si="9"/>
        <v>510.60028806099194</v>
      </c>
      <c r="X61">
        <f t="shared" si="10"/>
        <v>865.69647955314417</v>
      </c>
      <c r="Y61">
        <f t="shared" si="11"/>
        <v>1029.4390339554957</v>
      </c>
      <c r="AA61">
        <f t="shared" si="12"/>
        <v>1.6954484746583915</v>
      </c>
      <c r="AB61">
        <f t="shared" si="13"/>
        <v>2.0161348476022161</v>
      </c>
      <c r="AE61">
        <f t="shared" si="0"/>
        <v>16.282293366630306</v>
      </c>
      <c r="AF61">
        <f t="shared" si="14"/>
        <v>6.9193258728497842</v>
      </c>
      <c r="AG61">
        <f t="shared" si="1"/>
        <v>4.9698398063277764</v>
      </c>
      <c r="AI61">
        <f t="shared" si="15"/>
        <v>16.282293366630306</v>
      </c>
      <c r="AJ61">
        <f t="shared" si="24"/>
        <v>4.0811183449523165</v>
      </c>
      <c r="AK61">
        <f t="shared" si="24"/>
        <v>2.4650334337697668</v>
      </c>
      <c r="AO61">
        <f t="shared" si="16"/>
        <v>0.25064763624246889</v>
      </c>
      <c r="AP61">
        <f t="shared" si="17"/>
        <v>-1.9962674661824173</v>
      </c>
      <c r="AQ61">
        <f t="shared" si="18"/>
        <v>0.15139350325315484</v>
      </c>
      <c r="AR61">
        <f t="shared" si="19"/>
        <v>-2.7236247985832716</v>
      </c>
    </row>
    <row r="62" spans="1:44">
      <c r="A62" t="s">
        <v>122</v>
      </c>
      <c r="B62">
        <v>42</v>
      </c>
      <c r="C62">
        <v>66</v>
      </c>
      <c r="D62">
        <v>54</v>
      </c>
      <c r="E62">
        <v>21</v>
      </c>
      <c r="F62">
        <v>0</v>
      </c>
      <c r="G62">
        <v>21</v>
      </c>
      <c r="H62">
        <v>143</v>
      </c>
      <c r="I62">
        <f t="shared" si="3"/>
        <v>2.8185519051869603</v>
      </c>
      <c r="J62">
        <f t="shared" si="4"/>
        <v>5.6071408725821223</v>
      </c>
      <c r="K62">
        <f t="shared" si="5"/>
        <v>3.5830159473699208</v>
      </c>
      <c r="L62">
        <f t="shared" si="6"/>
        <v>1.734696355949972</v>
      </c>
      <c r="M62">
        <f t="shared" si="7"/>
        <v>0</v>
      </c>
      <c r="N62">
        <f t="shared" si="8"/>
        <v>1.5678510877781122</v>
      </c>
      <c r="W62" t="e">
        <f t="shared" si="9"/>
        <v>#DIV/0!</v>
      </c>
      <c r="X62" t="e">
        <f t="shared" si="10"/>
        <v>#DIV/0!</v>
      </c>
      <c r="Y62" t="e">
        <f t="shared" si="11"/>
        <v>#DIV/0!</v>
      </c>
      <c r="AA62" t="e">
        <f t="shared" si="12"/>
        <v>#DIV/0!</v>
      </c>
      <c r="AB62" t="e">
        <f t="shared" si="13"/>
        <v>#DIV/0!</v>
      </c>
      <c r="AE62">
        <f t="shared" si="0"/>
        <v>4.2128463888845413</v>
      </c>
      <c r="AF62">
        <f t="shared" si="14"/>
        <v>2.6588561516599465</v>
      </c>
      <c r="AG62">
        <f t="shared" si="1"/>
        <v>0.78392554388905611</v>
      </c>
      <c r="AI62">
        <f t="shared" si="15"/>
        <v>4.2128463888845413</v>
      </c>
      <c r="AJ62" t="e">
        <f t="shared" si="24"/>
        <v>#DIV/0!</v>
      </c>
      <c r="AK62" t="e">
        <f t="shared" si="24"/>
        <v>#DIV/0!</v>
      </c>
      <c r="AO62" t="e">
        <f t="shared" si="16"/>
        <v>#DIV/0!</v>
      </c>
      <c r="AP62" t="e">
        <f t="shared" si="17"/>
        <v>#DIV/0!</v>
      </c>
      <c r="AQ62" t="e">
        <f t="shared" si="18"/>
        <v>#DIV/0!</v>
      </c>
      <c r="AR62" t="e">
        <f t="shared" si="19"/>
        <v>#DIV/0!</v>
      </c>
    </row>
    <row r="63" spans="1:44">
      <c r="A63" t="s">
        <v>123</v>
      </c>
      <c r="B63">
        <v>618</v>
      </c>
      <c r="C63">
        <v>354</v>
      </c>
      <c r="D63">
        <v>441</v>
      </c>
      <c r="E63">
        <v>263</v>
      </c>
      <c r="F63">
        <v>85</v>
      </c>
      <c r="G63">
        <v>82</v>
      </c>
      <c r="H63">
        <v>69</v>
      </c>
      <c r="I63">
        <f t="shared" si="3"/>
        <v>85.951244330225123</v>
      </c>
      <c r="J63">
        <f t="shared" si="4"/>
        <v>62.328652887978087</v>
      </c>
      <c r="K63">
        <f t="shared" si="5"/>
        <v>60.642977640630519</v>
      </c>
      <c r="L63">
        <f t="shared" si="6"/>
        <v>45.024289338110762</v>
      </c>
      <c r="M63">
        <f t="shared" si="7"/>
        <v>15.595460964204346</v>
      </c>
      <c r="N63">
        <f t="shared" si="8"/>
        <v>12.687799762102237</v>
      </c>
      <c r="W63" t="e">
        <f t="shared" si="9"/>
        <v>#DIV/0!</v>
      </c>
      <c r="X63" t="e">
        <f t="shared" si="10"/>
        <v>#DIV/0!</v>
      </c>
      <c r="Y63" t="e">
        <f t="shared" si="11"/>
        <v>#DIV/0!</v>
      </c>
      <c r="AA63" t="e">
        <f t="shared" si="12"/>
        <v>#DIV/0!</v>
      </c>
      <c r="AB63" t="e">
        <f t="shared" si="13"/>
        <v>#DIV/0!</v>
      </c>
      <c r="AE63">
        <f t="shared" si="0"/>
        <v>74.139948609101609</v>
      </c>
      <c r="AF63">
        <f t="shared" si="14"/>
        <v>52.833633489370641</v>
      </c>
      <c r="AG63">
        <f t="shared" si="1"/>
        <v>14.141630363153292</v>
      </c>
      <c r="AI63">
        <f t="shared" si="15"/>
        <v>74.139948609101609</v>
      </c>
      <c r="AJ63" t="e">
        <f t="shared" si="24"/>
        <v>#DIV/0!</v>
      </c>
      <c r="AK63" t="e">
        <f t="shared" si="24"/>
        <v>#DIV/0!</v>
      </c>
      <c r="AO63" t="e">
        <f t="shared" si="16"/>
        <v>#DIV/0!</v>
      </c>
      <c r="AP63" t="e">
        <f t="shared" si="17"/>
        <v>#DIV/0!</v>
      </c>
      <c r="AQ63" t="e">
        <f t="shared" si="18"/>
        <v>#DIV/0!</v>
      </c>
      <c r="AR63" t="e">
        <f t="shared" si="19"/>
        <v>#DIV/0!</v>
      </c>
    </row>
    <row r="64" spans="1:44">
      <c r="A64" t="s">
        <v>124</v>
      </c>
      <c r="B64">
        <v>453</v>
      </c>
      <c r="C64">
        <v>386</v>
      </c>
      <c r="D64">
        <v>158</v>
      </c>
      <c r="E64">
        <v>74</v>
      </c>
      <c r="F64">
        <v>61</v>
      </c>
      <c r="G64">
        <v>67</v>
      </c>
      <c r="H64">
        <v>467</v>
      </c>
      <c r="I64">
        <f t="shared" si="3"/>
        <v>9.3088087012392222</v>
      </c>
      <c r="J64">
        <f t="shared" si="4"/>
        <v>10.041624874595678</v>
      </c>
      <c r="K64">
        <f t="shared" si="5"/>
        <v>3.210193604364977</v>
      </c>
      <c r="L64">
        <f t="shared" si="6"/>
        <v>1.8717810582912822</v>
      </c>
      <c r="M64">
        <f t="shared" si="7"/>
        <v>1.6536413955998512</v>
      </c>
      <c r="N64">
        <f t="shared" si="8"/>
        <v>1.5317203295607313</v>
      </c>
      <c r="W64" t="e">
        <f t="shared" si="9"/>
        <v>#DIV/0!</v>
      </c>
      <c r="X64" t="e">
        <f t="shared" si="10"/>
        <v>#DIV/0!</v>
      </c>
      <c r="Y64" t="e">
        <f t="shared" si="11"/>
        <v>#DIV/0!</v>
      </c>
      <c r="AA64" t="e">
        <f t="shared" si="12"/>
        <v>#DIV/0!</v>
      </c>
      <c r="AB64" t="e">
        <f t="shared" si="13"/>
        <v>#DIV/0!</v>
      </c>
      <c r="AE64">
        <f t="shared" si="0"/>
        <v>9.6752167879174493</v>
      </c>
      <c r="AF64">
        <f t="shared" si="14"/>
        <v>2.5409873313281297</v>
      </c>
      <c r="AG64">
        <f t="shared" si="1"/>
        <v>1.5926808625802913</v>
      </c>
      <c r="AI64">
        <f t="shared" si="15"/>
        <v>9.6752167879174493</v>
      </c>
      <c r="AJ64" t="e">
        <f t="shared" si="24"/>
        <v>#DIV/0!</v>
      </c>
      <c r="AK64" t="e">
        <f t="shared" si="24"/>
        <v>#DIV/0!</v>
      </c>
      <c r="AO64" t="e">
        <f t="shared" si="16"/>
        <v>#DIV/0!</v>
      </c>
      <c r="AP64" t="e">
        <f t="shared" si="17"/>
        <v>#DIV/0!</v>
      </c>
      <c r="AQ64" t="e">
        <f t="shared" si="18"/>
        <v>#DIV/0!</v>
      </c>
      <c r="AR64" t="e">
        <f t="shared" si="19"/>
        <v>#DIV/0!</v>
      </c>
    </row>
    <row r="65" spans="1:44">
      <c r="A65" t="s">
        <v>125</v>
      </c>
      <c r="B65">
        <v>493</v>
      </c>
      <c r="C65">
        <v>349</v>
      </c>
      <c r="D65">
        <v>151</v>
      </c>
      <c r="E65">
        <v>184</v>
      </c>
      <c r="F65">
        <v>60</v>
      </c>
      <c r="G65">
        <v>121</v>
      </c>
      <c r="H65">
        <v>243</v>
      </c>
      <c r="I65">
        <f t="shared" si="3"/>
        <v>19.469438640385608</v>
      </c>
      <c r="J65">
        <f t="shared" si="4"/>
        <v>17.448284045888265</v>
      </c>
      <c r="K65">
        <f t="shared" si="5"/>
        <v>5.8960572589207967</v>
      </c>
      <c r="L65">
        <f t="shared" si="6"/>
        <v>8.9444112321684628</v>
      </c>
      <c r="M65">
        <f t="shared" si="7"/>
        <v>3.1258876006684093</v>
      </c>
      <c r="N65">
        <f t="shared" si="8"/>
        <v>5.316191920796526</v>
      </c>
      <c r="W65" t="e">
        <f t="shared" si="9"/>
        <v>#DIV/0!</v>
      </c>
      <c r="X65" t="e">
        <f t="shared" si="10"/>
        <v>#DIV/0!</v>
      </c>
      <c r="Y65" t="e">
        <f t="shared" si="11"/>
        <v>#DIV/0!</v>
      </c>
      <c r="AA65" t="e">
        <f t="shared" si="12"/>
        <v>#DIV/0!</v>
      </c>
      <c r="AB65" t="e">
        <f t="shared" si="13"/>
        <v>#DIV/0!</v>
      </c>
      <c r="AE65">
        <f t="shared" si="0"/>
        <v>18.458861343136938</v>
      </c>
      <c r="AF65">
        <f t="shared" si="14"/>
        <v>7.4202342455446297</v>
      </c>
      <c r="AG65">
        <f t="shared" si="1"/>
        <v>4.2210397607324674</v>
      </c>
      <c r="AI65">
        <f t="shared" si="15"/>
        <v>18.458861343136938</v>
      </c>
      <c r="AJ65" t="e">
        <f t="shared" si="24"/>
        <v>#DIV/0!</v>
      </c>
      <c r="AK65" t="e">
        <f t="shared" si="24"/>
        <v>#DIV/0!</v>
      </c>
      <c r="AO65" t="e">
        <f t="shared" si="16"/>
        <v>#DIV/0!</v>
      </c>
      <c r="AP65" t="e">
        <f t="shared" si="17"/>
        <v>#DIV/0!</v>
      </c>
      <c r="AQ65" t="e">
        <f t="shared" si="18"/>
        <v>#DIV/0!</v>
      </c>
      <c r="AR65" t="e">
        <f t="shared" si="19"/>
        <v>#DIV/0!</v>
      </c>
    </row>
    <row r="66" spans="1:44">
      <c r="A66" t="s">
        <v>126</v>
      </c>
      <c r="B66">
        <v>315</v>
      </c>
      <c r="C66">
        <v>299</v>
      </c>
      <c r="D66">
        <v>226</v>
      </c>
      <c r="E66">
        <v>136</v>
      </c>
      <c r="F66">
        <v>66</v>
      </c>
      <c r="G66">
        <v>66</v>
      </c>
      <c r="H66">
        <v>263</v>
      </c>
      <c r="I66">
        <f t="shared" si="3"/>
        <v>11.493904632368878</v>
      </c>
      <c r="J66">
        <f t="shared" si="4"/>
        <v>13.811759551157611</v>
      </c>
      <c r="K66">
        <f t="shared" si="5"/>
        <v>8.1534931268202424</v>
      </c>
      <c r="L66">
        <f t="shared" si="6"/>
        <v>6.1083423375909929</v>
      </c>
      <c r="M66">
        <f t="shared" si="7"/>
        <v>3.1769952686641285</v>
      </c>
      <c r="N66">
        <f t="shared" si="8"/>
        <v>2.6792284205051282</v>
      </c>
      <c r="W66" t="e">
        <f t="shared" si="9"/>
        <v>#DIV/0!</v>
      </c>
      <c r="X66" t="e">
        <f t="shared" si="10"/>
        <v>#DIV/0!</v>
      </c>
      <c r="Y66" t="e">
        <f t="shared" si="11"/>
        <v>#DIV/0!</v>
      </c>
      <c r="AA66" t="e">
        <f t="shared" si="12"/>
        <v>#DIV/0!</v>
      </c>
      <c r="AB66" t="e">
        <f t="shared" si="13"/>
        <v>#DIV/0!</v>
      </c>
      <c r="AE66">
        <f t="shared" si="0"/>
        <v>12.652832091763244</v>
      </c>
      <c r="AF66">
        <f t="shared" si="14"/>
        <v>7.1309177322056172</v>
      </c>
      <c r="AG66">
        <f t="shared" si="1"/>
        <v>2.9281118445846284</v>
      </c>
      <c r="AI66">
        <f t="shared" si="15"/>
        <v>12.652832091763244</v>
      </c>
      <c r="AJ66" t="e">
        <f t="shared" si="24"/>
        <v>#DIV/0!</v>
      </c>
      <c r="AK66" t="e">
        <f t="shared" si="24"/>
        <v>#DIV/0!</v>
      </c>
      <c r="AO66" t="e">
        <f t="shared" si="16"/>
        <v>#DIV/0!</v>
      </c>
      <c r="AP66" t="e">
        <f t="shared" si="17"/>
        <v>#DIV/0!</v>
      </c>
      <c r="AQ66" t="e">
        <f t="shared" si="18"/>
        <v>#DIV/0!</v>
      </c>
      <c r="AR66" t="e">
        <f t="shared" si="19"/>
        <v>#DIV/0!</v>
      </c>
    </row>
    <row r="67" spans="1:44">
      <c r="A67" t="s">
        <v>127</v>
      </c>
      <c r="B67">
        <f>SUM(B62:B66)</f>
        <v>1921</v>
      </c>
      <c r="C67">
        <f t="shared" ref="C67:H67" si="28">SUM(C62:C66)</f>
        <v>1454</v>
      </c>
      <c r="D67">
        <f t="shared" si="28"/>
        <v>1030</v>
      </c>
      <c r="E67">
        <f t="shared" si="28"/>
        <v>678</v>
      </c>
      <c r="F67">
        <f t="shared" si="28"/>
        <v>272</v>
      </c>
      <c r="G67">
        <f t="shared" si="28"/>
        <v>357</v>
      </c>
      <c r="H67">
        <f t="shared" si="28"/>
        <v>1185</v>
      </c>
      <c r="I67">
        <f t="shared" si="3"/>
        <v>15.556854812348272</v>
      </c>
      <c r="J67">
        <f t="shared" si="4"/>
        <v>14.906635270541107</v>
      </c>
      <c r="K67">
        <f t="shared" si="5"/>
        <v>8.2472639301158868</v>
      </c>
      <c r="L67">
        <f t="shared" si="6"/>
        <v>6.7585192081484262</v>
      </c>
      <c r="M67">
        <f t="shared" si="7"/>
        <v>2.9058884226973163</v>
      </c>
      <c r="N67">
        <f t="shared" si="8"/>
        <v>3.2164101218469119</v>
      </c>
      <c r="P67">
        <v>501.02293401741855</v>
      </c>
      <c r="Q67">
        <v>492.05993766429464</v>
      </c>
      <c r="R67">
        <v>898.07773711328957</v>
      </c>
      <c r="S67">
        <v>841.98149552309587</v>
      </c>
      <c r="T67">
        <v>1093.6899559251219</v>
      </c>
      <c r="U67">
        <v>1012.8666461592489</v>
      </c>
      <c r="W67">
        <f t="shared" si="9"/>
        <v>496.54143584085659</v>
      </c>
      <c r="X67">
        <f t="shared" si="10"/>
        <v>870.02961631819267</v>
      </c>
      <c r="Y67">
        <f t="shared" si="11"/>
        <v>1053.2783010421854</v>
      </c>
      <c r="AA67">
        <f t="shared" si="12"/>
        <v>1.7521792815636044</v>
      </c>
      <c r="AB67">
        <f t="shared" si="13"/>
        <v>2.1212294181623244</v>
      </c>
      <c r="AE67">
        <f t="shared" si="0"/>
        <v>15.23174504144469</v>
      </c>
      <c r="AF67">
        <f t="shared" si="14"/>
        <v>7.5028915691321565</v>
      </c>
      <c r="AG67">
        <f t="shared" si="1"/>
        <v>3.0611492722721141</v>
      </c>
      <c r="AI67">
        <f t="shared" si="15"/>
        <v>15.23174504144469</v>
      </c>
      <c r="AJ67">
        <f t="shared" si="24"/>
        <v>4.2820341777108268</v>
      </c>
      <c r="AK67">
        <f t="shared" si="24"/>
        <v>1.4431014609084889</v>
      </c>
      <c r="AO67">
        <f t="shared" si="16"/>
        <v>0.28112564686840946</v>
      </c>
      <c r="AP67">
        <f t="shared" si="17"/>
        <v>-1.8307130192479066</v>
      </c>
      <c r="AQ67">
        <f t="shared" si="18"/>
        <v>9.4743015785905951E-2</v>
      </c>
      <c r="AR67">
        <f t="shared" si="19"/>
        <v>-3.3998365943793409</v>
      </c>
    </row>
    <row r="68" spans="1:44">
      <c r="A68" t="s">
        <v>128</v>
      </c>
      <c r="B68">
        <v>2171</v>
      </c>
      <c r="C68">
        <v>2444</v>
      </c>
      <c r="D68">
        <v>653</v>
      </c>
      <c r="E68">
        <v>495</v>
      </c>
      <c r="F68">
        <v>306</v>
      </c>
      <c r="G68">
        <v>380</v>
      </c>
      <c r="H68">
        <v>573</v>
      </c>
      <c r="I68">
        <f t="shared" si="3"/>
        <v>36.359506965054734</v>
      </c>
      <c r="J68">
        <f t="shared" si="4"/>
        <v>51.817940606073066</v>
      </c>
      <c r="K68">
        <f t="shared" si="5"/>
        <v>10.813084033011952</v>
      </c>
      <c r="L68">
        <f t="shared" si="6"/>
        <v>10.204477815666813</v>
      </c>
      <c r="M68">
        <f t="shared" si="7"/>
        <v>6.7607548054247113</v>
      </c>
      <c r="N68">
        <f t="shared" si="8"/>
        <v>7.0802815681760674</v>
      </c>
      <c r="P68">
        <v>502.89149000659273</v>
      </c>
      <c r="Q68">
        <v>517.16294494292845</v>
      </c>
      <c r="R68">
        <v>723.15957550548512</v>
      </c>
      <c r="S68">
        <v>686.9460460080885</v>
      </c>
      <c r="T68">
        <v>844.07719345265116</v>
      </c>
      <c r="U68">
        <v>809.16745141475292</v>
      </c>
      <c r="W68">
        <f t="shared" si="9"/>
        <v>510.02721747476062</v>
      </c>
      <c r="X68">
        <f t="shared" si="10"/>
        <v>705.05281075678681</v>
      </c>
      <c r="Y68">
        <f t="shared" si="11"/>
        <v>826.62232243370204</v>
      </c>
      <c r="AA68">
        <f t="shared" si="12"/>
        <v>1.3823827172354333</v>
      </c>
      <c r="AB68">
        <f t="shared" si="13"/>
        <v>1.6207415881184979</v>
      </c>
      <c r="AE68">
        <f t="shared" si="0"/>
        <v>44.0887237855639</v>
      </c>
      <c r="AF68">
        <f t="shared" si="14"/>
        <v>10.508780924339383</v>
      </c>
      <c r="AG68">
        <f t="shared" si="1"/>
        <v>6.9205181868003898</v>
      </c>
      <c r="AI68">
        <f t="shared" si="15"/>
        <v>44.0887237855639</v>
      </c>
      <c r="AJ68">
        <f t="shared" si="24"/>
        <v>7.6019330922737769</v>
      </c>
      <c r="AK68">
        <f t="shared" si="24"/>
        <v>4.269970140541866</v>
      </c>
      <c r="AO68">
        <f t="shared" si="16"/>
        <v>0.17242352328562752</v>
      </c>
      <c r="AP68">
        <f t="shared" si="17"/>
        <v>-2.5359714839612084</v>
      </c>
      <c r="AQ68">
        <f t="shared" si="18"/>
        <v>9.6849483811549897E-2</v>
      </c>
      <c r="AR68">
        <f t="shared" si="19"/>
        <v>-3.3681118302027953</v>
      </c>
    </row>
    <row r="69" spans="1:44">
      <c r="A69" t="s">
        <v>129</v>
      </c>
      <c r="B69">
        <v>14</v>
      </c>
      <c r="C69">
        <v>9</v>
      </c>
      <c r="D69">
        <v>9</v>
      </c>
      <c r="E69">
        <v>4</v>
      </c>
      <c r="F69">
        <v>0</v>
      </c>
      <c r="G69">
        <v>13</v>
      </c>
      <c r="H69">
        <v>406</v>
      </c>
      <c r="I69">
        <f t="shared" si="3"/>
        <v>0.33091372942671204</v>
      </c>
      <c r="J69">
        <f t="shared" si="4"/>
        <v>0.26930849018559455</v>
      </c>
      <c r="K69">
        <f t="shared" si="5"/>
        <v>0.21033303796137054</v>
      </c>
      <c r="L69">
        <f t="shared" si="6"/>
        <v>0.11637887820823176</v>
      </c>
      <c r="M69">
        <f t="shared" si="7"/>
        <v>0</v>
      </c>
      <c r="N69">
        <f t="shared" si="8"/>
        <v>0.3418525888082935</v>
      </c>
      <c r="P69">
        <v>502.4872104113345</v>
      </c>
      <c r="Q69">
        <v>511.32850562406702</v>
      </c>
      <c r="R69">
        <v>793.60052500684753</v>
      </c>
      <c r="S69">
        <v>782.98797597192527</v>
      </c>
      <c r="T69">
        <v>859.52415451913112</v>
      </c>
      <c r="U69">
        <v>803.76033145070903</v>
      </c>
      <c r="W69">
        <f t="shared" si="9"/>
        <v>506.90785801770073</v>
      </c>
      <c r="X69">
        <f t="shared" si="10"/>
        <v>788.2942504893864</v>
      </c>
      <c r="Y69">
        <f t="shared" si="11"/>
        <v>831.64224298492013</v>
      </c>
      <c r="AA69">
        <f t="shared" si="12"/>
        <v>1.5551036308098818</v>
      </c>
      <c r="AB69">
        <f t="shared" si="13"/>
        <v>1.6406181711941028</v>
      </c>
      <c r="AE69">
        <f t="shared" si="0"/>
        <v>0.3001111098061533</v>
      </c>
      <c r="AF69">
        <f t="shared" si="14"/>
        <v>0.16335595808480113</v>
      </c>
      <c r="AG69">
        <f t="shared" si="1"/>
        <v>0.17092629440414675</v>
      </c>
      <c r="AI69">
        <f t="shared" si="15"/>
        <v>0.3001111098061533</v>
      </c>
      <c r="AJ69">
        <f t="shared" si="24"/>
        <v>0.10504506249511297</v>
      </c>
      <c r="AK69">
        <f t="shared" si="24"/>
        <v>0.10418407976046019</v>
      </c>
      <c r="AO69">
        <f t="shared" si="16"/>
        <v>0.35002057259047592</v>
      </c>
      <c r="AP69">
        <f t="shared" si="17"/>
        <v>-1.5144883753954299</v>
      </c>
      <c r="AQ69">
        <f t="shared" si="18"/>
        <v>0.34715169267727009</v>
      </c>
      <c r="AR69">
        <f t="shared" si="19"/>
        <v>-1.5263618889935215</v>
      </c>
    </row>
    <row r="70" spans="1:44">
      <c r="A70" t="s">
        <v>130</v>
      </c>
      <c r="B70">
        <v>96</v>
      </c>
      <c r="C70">
        <v>53</v>
      </c>
      <c r="D70">
        <v>80</v>
      </c>
      <c r="E70">
        <v>59</v>
      </c>
      <c r="F70">
        <v>56</v>
      </c>
      <c r="G70">
        <v>40</v>
      </c>
      <c r="H70">
        <v>917</v>
      </c>
      <c r="I70">
        <f t="shared" si="3"/>
        <v>1.0046497521526352</v>
      </c>
      <c r="J70">
        <f t="shared" si="4"/>
        <v>0.70216649603945513</v>
      </c>
      <c r="K70">
        <f t="shared" si="5"/>
        <v>0.82777378807528357</v>
      </c>
      <c r="L70">
        <f t="shared" si="6"/>
        <v>0.76001626188658222</v>
      </c>
      <c r="M70">
        <f t="shared" si="7"/>
        <v>0.77312029207371347</v>
      </c>
      <c r="N70">
        <f t="shared" si="8"/>
        <v>0.46570640401364705</v>
      </c>
      <c r="W70" t="e">
        <f t="shared" si="9"/>
        <v>#DIV/0!</v>
      </c>
      <c r="X70" t="e">
        <f t="shared" si="10"/>
        <v>#DIV/0!</v>
      </c>
      <c r="Y70" t="e">
        <f t="shared" si="11"/>
        <v>#DIV/0!</v>
      </c>
      <c r="AA70" t="e">
        <f t="shared" si="12"/>
        <v>#DIV/0!</v>
      </c>
      <c r="AB70" t="e">
        <f t="shared" si="13"/>
        <v>#DIV/0!</v>
      </c>
      <c r="AE70">
        <f t="shared" si="0"/>
        <v>0.85340812409604516</v>
      </c>
      <c r="AF70">
        <f t="shared" si="14"/>
        <v>0.7938950249809329</v>
      </c>
      <c r="AG70">
        <f t="shared" si="1"/>
        <v>0.61941334804368031</v>
      </c>
      <c r="AI70">
        <f t="shared" si="15"/>
        <v>0.85340812409604516</v>
      </c>
      <c r="AJ70" t="e">
        <f t="shared" si="24"/>
        <v>#DIV/0!</v>
      </c>
      <c r="AK70" t="e">
        <f t="shared" si="24"/>
        <v>#DIV/0!</v>
      </c>
      <c r="AO70" t="e">
        <f t="shared" si="16"/>
        <v>#DIV/0!</v>
      </c>
      <c r="AP70" t="e">
        <f t="shared" si="17"/>
        <v>#DIV/0!</v>
      </c>
      <c r="AQ70" t="e">
        <f t="shared" si="18"/>
        <v>#DIV/0!</v>
      </c>
      <c r="AR70" t="e">
        <f t="shared" si="19"/>
        <v>#DIV/0!</v>
      </c>
    </row>
    <row r="71" spans="1:44">
      <c r="A71" t="s">
        <v>131</v>
      </c>
      <c r="B71">
        <v>0</v>
      </c>
      <c r="C71">
        <v>0</v>
      </c>
      <c r="D71">
        <v>4</v>
      </c>
      <c r="E71">
        <v>0</v>
      </c>
      <c r="F71">
        <v>0</v>
      </c>
      <c r="G71">
        <v>0</v>
      </c>
      <c r="H71">
        <v>133</v>
      </c>
      <c r="I71">
        <f t="shared" si="3"/>
        <v>0</v>
      </c>
      <c r="J71">
        <f t="shared" si="4"/>
        <v>0</v>
      </c>
      <c r="K71">
        <f t="shared" si="5"/>
        <v>0.2853641216785846</v>
      </c>
      <c r="L71">
        <f t="shared" si="6"/>
        <v>0</v>
      </c>
      <c r="M71">
        <f t="shared" si="7"/>
        <v>0</v>
      </c>
      <c r="N71">
        <f t="shared" si="8"/>
        <v>0</v>
      </c>
      <c r="W71" t="e">
        <f t="shared" si="9"/>
        <v>#DIV/0!</v>
      </c>
      <c r="X71" t="e">
        <f t="shared" si="10"/>
        <v>#DIV/0!</v>
      </c>
      <c r="Y71" t="e">
        <f t="shared" si="11"/>
        <v>#DIV/0!</v>
      </c>
      <c r="AA71" t="e">
        <f t="shared" si="12"/>
        <v>#DIV/0!</v>
      </c>
      <c r="AB71" t="e">
        <f t="shared" si="13"/>
        <v>#DIV/0!</v>
      </c>
      <c r="AE71">
        <f t="shared" si="0"/>
        <v>0</v>
      </c>
      <c r="AF71">
        <f t="shared" si="14"/>
        <v>0.1426820608392923</v>
      </c>
      <c r="AG71">
        <f t="shared" si="1"/>
        <v>0</v>
      </c>
      <c r="AI71">
        <f t="shared" si="15"/>
        <v>0</v>
      </c>
      <c r="AJ71" t="e">
        <f t="shared" si="24"/>
        <v>#DIV/0!</v>
      </c>
      <c r="AK71" t="e">
        <f t="shared" si="24"/>
        <v>#DIV/0!</v>
      </c>
      <c r="AO71" t="e">
        <f t="shared" si="16"/>
        <v>#DIV/0!</v>
      </c>
      <c r="AP71" t="e">
        <f t="shared" si="17"/>
        <v>#DIV/0!</v>
      </c>
      <c r="AQ71" t="e">
        <f t="shared" si="18"/>
        <v>#DIV/0!</v>
      </c>
      <c r="AR71" t="e">
        <f t="shared" si="19"/>
        <v>#DIV/0!</v>
      </c>
    </row>
    <row r="72" spans="1:44">
      <c r="A72" t="s">
        <v>132</v>
      </c>
      <c r="B72">
        <f>SUM(B70:B71)</f>
        <v>96</v>
      </c>
      <c r="C72">
        <f t="shared" ref="C72:H72" si="29">SUM(C70:C71)</f>
        <v>53</v>
      </c>
      <c r="D72">
        <f t="shared" si="29"/>
        <v>84</v>
      </c>
      <c r="E72">
        <f t="shared" si="29"/>
        <v>59</v>
      </c>
      <c r="F72">
        <f t="shared" si="29"/>
        <v>56</v>
      </c>
      <c r="G72">
        <f t="shared" si="29"/>
        <v>40</v>
      </c>
      <c r="H72">
        <f t="shared" si="29"/>
        <v>1050</v>
      </c>
      <c r="I72">
        <f t="shared" si="3"/>
        <v>0.87739411687996793</v>
      </c>
      <c r="J72">
        <f t="shared" si="4"/>
        <v>0.61322540654112423</v>
      </c>
      <c r="K72">
        <f t="shared" si="5"/>
        <v>0.75906856366503506</v>
      </c>
      <c r="L72">
        <f t="shared" si="6"/>
        <v>0.66374753538094844</v>
      </c>
      <c r="M72">
        <f t="shared" si="7"/>
        <v>0.67519172174437636</v>
      </c>
      <c r="N72">
        <f t="shared" si="8"/>
        <v>0.40671692617191846</v>
      </c>
      <c r="P72">
        <v>501.25875317006717</v>
      </c>
      <c r="Q72">
        <v>493.818776668282</v>
      </c>
      <c r="R72">
        <v>774.05601114771275</v>
      </c>
      <c r="S72">
        <v>739.27909092712048</v>
      </c>
      <c r="T72">
        <v>958.46725347475308</v>
      </c>
      <c r="U72">
        <v>798.42902385569414</v>
      </c>
      <c r="W72">
        <f t="shared" si="9"/>
        <v>497.53876491917458</v>
      </c>
      <c r="X72">
        <f t="shared" si="10"/>
        <v>756.66755103741662</v>
      </c>
      <c r="Y72">
        <f t="shared" si="11"/>
        <v>878.44813866522361</v>
      </c>
      <c r="AA72">
        <f t="shared" si="12"/>
        <v>1.5208212995430368</v>
      </c>
      <c r="AB72">
        <f t="shared" si="13"/>
        <v>1.7655873282716532</v>
      </c>
      <c r="AE72">
        <f t="shared" si="0"/>
        <v>0.74530976171054608</v>
      </c>
      <c r="AF72">
        <f t="shared" si="14"/>
        <v>0.71140804952299175</v>
      </c>
      <c r="AG72">
        <f t="shared" si="1"/>
        <v>0.54095432395814735</v>
      </c>
      <c r="AI72">
        <f t="shared" si="15"/>
        <v>0.74530976171054608</v>
      </c>
      <c r="AJ72">
        <f t="shared" si="24"/>
        <v>0.46777885721139589</v>
      </c>
      <c r="AK72">
        <f t="shared" si="24"/>
        <v>0.30638774717968303</v>
      </c>
      <c r="AO72">
        <f t="shared" si="16"/>
        <v>0.62763012272616103</v>
      </c>
      <c r="AP72">
        <f t="shared" si="17"/>
        <v>-0.67201349964832768</v>
      </c>
      <c r="AQ72">
        <f t="shared" si="18"/>
        <v>0.41108779586691369</v>
      </c>
      <c r="AR72">
        <f t="shared" si="19"/>
        <v>-1.2824815522329704</v>
      </c>
    </row>
    <row r="73" spans="1:44">
      <c r="A73" t="s">
        <v>133</v>
      </c>
      <c r="B73">
        <v>228</v>
      </c>
      <c r="C73">
        <v>162</v>
      </c>
      <c r="D73">
        <v>273</v>
      </c>
      <c r="E73">
        <v>142</v>
      </c>
      <c r="F73">
        <v>150</v>
      </c>
      <c r="G73">
        <v>129</v>
      </c>
      <c r="H73">
        <v>558</v>
      </c>
      <c r="I73">
        <f t="shared" si="3"/>
        <v>3.9211497830993194</v>
      </c>
      <c r="J73">
        <f t="shared" si="4"/>
        <v>3.5270724843661738</v>
      </c>
      <c r="K73">
        <f t="shared" si="5"/>
        <v>4.6421531783278356</v>
      </c>
      <c r="L73">
        <f t="shared" si="6"/>
        <v>3.0060372251169252</v>
      </c>
      <c r="M73">
        <f t="shared" si="7"/>
        <v>3.4031840813728649</v>
      </c>
      <c r="N73">
        <f t="shared" si="8"/>
        <v>2.4681813463255535</v>
      </c>
      <c r="P73">
        <v>509.16089341200887</v>
      </c>
      <c r="Q73">
        <v>473.49925638334844</v>
      </c>
      <c r="R73">
        <v>657.93896873260337</v>
      </c>
      <c r="S73">
        <v>601.49947856223287</v>
      </c>
      <c r="T73">
        <v>748.0164448951524</v>
      </c>
      <c r="U73">
        <v>675.22184483937542</v>
      </c>
      <c r="W73">
        <f t="shared" si="9"/>
        <v>491.33007489767863</v>
      </c>
      <c r="X73">
        <f t="shared" si="10"/>
        <v>629.71922364741818</v>
      </c>
      <c r="Y73">
        <f t="shared" si="11"/>
        <v>711.61914486726391</v>
      </c>
      <c r="AA73">
        <f t="shared" si="12"/>
        <v>1.2816622792296188</v>
      </c>
      <c r="AB73">
        <f t="shared" si="13"/>
        <v>1.4483525052185362</v>
      </c>
      <c r="AE73">
        <f t="shared" si="0"/>
        <v>3.7241111337327464</v>
      </c>
      <c r="AF73">
        <f t="shared" si="14"/>
        <v>3.8240952017223804</v>
      </c>
      <c r="AG73">
        <f t="shared" si="1"/>
        <v>2.935682713849209</v>
      </c>
      <c r="AI73">
        <f t="shared" si="15"/>
        <v>3.7241111337327464</v>
      </c>
      <c r="AJ73">
        <f t="shared" si="24"/>
        <v>2.9836995780362408</v>
      </c>
      <c r="AK73">
        <f t="shared" si="24"/>
        <v>2.0269117519883428</v>
      </c>
      <c r="AO73">
        <f t="shared" si="16"/>
        <v>0.80118435537814436</v>
      </c>
      <c r="AP73">
        <f t="shared" si="17"/>
        <v>-0.3197938447785928</v>
      </c>
      <c r="AQ73">
        <f t="shared" si="18"/>
        <v>0.54426725712579127</v>
      </c>
      <c r="AR73">
        <f t="shared" si="19"/>
        <v>-0.87761284810071938</v>
      </c>
    </row>
    <row r="74" spans="1:44">
      <c r="A74" t="s">
        <v>134</v>
      </c>
      <c r="B74">
        <v>199</v>
      </c>
      <c r="C74">
        <v>139</v>
      </c>
      <c r="D74">
        <v>178</v>
      </c>
      <c r="E74">
        <v>82</v>
      </c>
      <c r="F74">
        <v>59</v>
      </c>
      <c r="G74">
        <v>120</v>
      </c>
      <c r="H74">
        <v>378</v>
      </c>
      <c r="I74">
        <f t="shared" si="3"/>
        <v>5.0521246892104639</v>
      </c>
      <c r="J74">
        <f t="shared" si="4"/>
        <v>4.4674177939840805</v>
      </c>
      <c r="K74">
        <f t="shared" si="5"/>
        <v>4.4680623125785797</v>
      </c>
      <c r="L74">
        <f t="shared" si="6"/>
        <v>2.5624904849923622</v>
      </c>
      <c r="M74">
        <f t="shared" si="7"/>
        <v>1.9760075189939585</v>
      </c>
      <c r="N74">
        <f t="shared" si="8"/>
        <v>3.3893077180993201</v>
      </c>
      <c r="P74">
        <v>495.31617188727387</v>
      </c>
      <c r="Q74">
        <v>445.30330731909709</v>
      </c>
      <c r="R74">
        <v>892.45302619182905</v>
      </c>
      <c r="S74">
        <v>763.36294231787849</v>
      </c>
      <c r="T74">
        <v>1068.4077983944651</v>
      </c>
      <c r="U74">
        <v>949.36392289189587</v>
      </c>
      <c r="W74">
        <f t="shared" si="9"/>
        <v>470.30973960318545</v>
      </c>
      <c r="X74">
        <f t="shared" si="10"/>
        <v>827.90798425485377</v>
      </c>
      <c r="Y74">
        <f t="shared" si="11"/>
        <v>1008.8858606431804</v>
      </c>
      <c r="AA74">
        <f t="shared" si="12"/>
        <v>1.7603462453347973</v>
      </c>
      <c r="AB74">
        <f t="shared" si="13"/>
        <v>2.1451519619695905</v>
      </c>
      <c r="AE74">
        <f t="shared" si="0"/>
        <v>4.7597712415972726</v>
      </c>
      <c r="AF74">
        <f t="shared" si="14"/>
        <v>3.5152763987854709</v>
      </c>
      <c r="AG74">
        <f t="shared" si="1"/>
        <v>2.6826576185466395</v>
      </c>
      <c r="AI74">
        <f t="shared" si="15"/>
        <v>4.7597712415972726</v>
      </c>
      <c r="AJ74">
        <f t="shared" si="24"/>
        <v>1.9969232803498305</v>
      </c>
      <c r="AK74">
        <f t="shared" si="24"/>
        <v>1.2505676362822955</v>
      </c>
      <c r="AO74">
        <f t="shared" si="16"/>
        <v>0.41954186009992106</v>
      </c>
      <c r="AP74">
        <f t="shared" si="17"/>
        <v>-1.2531133310740619</v>
      </c>
      <c r="AQ74">
        <f t="shared" si="18"/>
        <v>0.26273692007572891</v>
      </c>
      <c r="AR74">
        <f t="shared" si="19"/>
        <v>-1.928309151105571</v>
      </c>
    </row>
    <row r="75" spans="1:44">
      <c r="A75" t="s">
        <v>135</v>
      </c>
      <c r="B75">
        <v>0</v>
      </c>
      <c r="C75">
        <v>0</v>
      </c>
      <c r="D75">
        <v>6</v>
      </c>
      <c r="E75">
        <v>2</v>
      </c>
      <c r="F75">
        <v>22</v>
      </c>
      <c r="G75">
        <v>7</v>
      </c>
      <c r="H75">
        <v>74</v>
      </c>
      <c r="I75">
        <f t="shared" si="3"/>
        <v>0</v>
      </c>
      <c r="J75">
        <f t="shared" si="4"/>
        <v>0</v>
      </c>
      <c r="K75">
        <f t="shared" si="5"/>
        <v>0.76932624695780583</v>
      </c>
      <c r="L75">
        <f t="shared" si="6"/>
        <v>0.31925557130096011</v>
      </c>
      <c r="M75">
        <f t="shared" si="7"/>
        <v>3.7637376381020982</v>
      </c>
      <c r="N75">
        <f t="shared" si="8"/>
        <v>1.0099220970822975</v>
      </c>
      <c r="W75" t="e">
        <f t="shared" si="9"/>
        <v>#DIV/0!</v>
      </c>
      <c r="X75" t="e">
        <f t="shared" si="10"/>
        <v>#DIV/0!</v>
      </c>
      <c r="Y75" t="e">
        <f t="shared" si="11"/>
        <v>#DIV/0!</v>
      </c>
      <c r="AA75" t="e">
        <f t="shared" si="12"/>
        <v>#DIV/0!</v>
      </c>
      <c r="AB75" t="e">
        <f t="shared" si="13"/>
        <v>#DIV/0!</v>
      </c>
      <c r="AE75">
        <f t="shared" si="0"/>
        <v>0</v>
      </c>
      <c r="AF75">
        <f t="shared" si="14"/>
        <v>0.54429090912938294</v>
      </c>
      <c r="AG75">
        <f t="shared" si="1"/>
        <v>2.3868298675921977</v>
      </c>
      <c r="AI75">
        <f t="shared" si="15"/>
        <v>0</v>
      </c>
      <c r="AJ75" t="e">
        <f t="shared" si="24"/>
        <v>#DIV/0!</v>
      </c>
      <c r="AK75" t="e">
        <f t="shared" si="24"/>
        <v>#DIV/0!</v>
      </c>
      <c r="AO75" t="e">
        <f t="shared" si="16"/>
        <v>#DIV/0!</v>
      </c>
      <c r="AP75" t="e">
        <f t="shared" si="17"/>
        <v>#DIV/0!</v>
      </c>
      <c r="AQ75" t="e">
        <f t="shared" si="18"/>
        <v>#DIV/0!</v>
      </c>
      <c r="AR75" t="e">
        <f t="shared" si="19"/>
        <v>#DIV/0!</v>
      </c>
    </row>
    <row r="76" spans="1:44">
      <c r="A76" t="s">
        <v>136</v>
      </c>
      <c r="B76">
        <v>171</v>
      </c>
      <c r="C76">
        <v>223</v>
      </c>
      <c r="D76">
        <v>119</v>
      </c>
      <c r="E76">
        <v>71</v>
      </c>
      <c r="F76">
        <v>64</v>
      </c>
      <c r="G76">
        <v>91</v>
      </c>
      <c r="H76">
        <v>1465</v>
      </c>
      <c r="I76">
        <f t="shared" si="3"/>
        <v>1.1201373271174506</v>
      </c>
      <c r="J76">
        <f t="shared" si="4"/>
        <v>1.8492720579767432</v>
      </c>
      <c r="K76">
        <f t="shared" si="5"/>
        <v>0.77072661327763792</v>
      </c>
      <c r="L76">
        <f t="shared" si="6"/>
        <v>0.57248080942499802</v>
      </c>
      <c r="M76">
        <f t="shared" si="7"/>
        <v>0.55305806559266324</v>
      </c>
      <c r="N76">
        <f t="shared" si="8"/>
        <v>0.66317068764038922</v>
      </c>
      <c r="W76" t="e">
        <f t="shared" si="9"/>
        <v>#DIV/0!</v>
      </c>
      <c r="X76" t="e">
        <f t="shared" si="10"/>
        <v>#DIV/0!</v>
      </c>
      <c r="Y76" t="e">
        <f t="shared" si="11"/>
        <v>#DIV/0!</v>
      </c>
      <c r="AA76" t="e">
        <f t="shared" si="12"/>
        <v>#DIV/0!</v>
      </c>
      <c r="AB76" t="e">
        <f t="shared" si="13"/>
        <v>#DIV/0!</v>
      </c>
      <c r="AE76">
        <f t="shared" si="0"/>
        <v>1.4847046925470968</v>
      </c>
      <c r="AF76">
        <f t="shared" si="14"/>
        <v>0.67160371135131802</v>
      </c>
      <c r="AG76">
        <f t="shared" si="1"/>
        <v>0.60811437661652623</v>
      </c>
      <c r="AI76">
        <f t="shared" si="15"/>
        <v>1.4847046925470968</v>
      </c>
      <c r="AJ76" t="e">
        <f t="shared" si="24"/>
        <v>#DIV/0!</v>
      </c>
      <c r="AK76" t="e">
        <f t="shared" si="24"/>
        <v>#DIV/0!</v>
      </c>
      <c r="AO76" t="e">
        <f t="shared" si="16"/>
        <v>#DIV/0!</v>
      </c>
      <c r="AP76" t="e">
        <f t="shared" si="17"/>
        <v>#DIV/0!</v>
      </c>
      <c r="AQ76" t="e">
        <f t="shared" si="18"/>
        <v>#DIV/0!</v>
      </c>
      <c r="AR76" t="e">
        <f t="shared" si="19"/>
        <v>#DIV/0!</v>
      </c>
    </row>
    <row r="77" spans="1:44">
      <c r="A77" t="s">
        <v>137</v>
      </c>
      <c r="B77">
        <f>SUM(B75:B76)</f>
        <v>171</v>
      </c>
      <c r="C77">
        <f t="shared" ref="C77:H77" si="30">SUM(C75:C76)</f>
        <v>223</v>
      </c>
      <c r="D77">
        <f t="shared" si="30"/>
        <v>125</v>
      </c>
      <c r="E77">
        <f t="shared" si="30"/>
        <v>73</v>
      </c>
      <c r="F77">
        <f t="shared" si="30"/>
        <v>86</v>
      </c>
      <c r="G77">
        <f t="shared" si="30"/>
        <v>98</v>
      </c>
      <c r="H77">
        <f t="shared" si="30"/>
        <v>1539</v>
      </c>
      <c r="I77">
        <f t="shared" si="3"/>
        <v>1.0662775725971834</v>
      </c>
      <c r="J77">
        <f t="shared" si="4"/>
        <v>1.7603531935905969</v>
      </c>
      <c r="K77">
        <f t="shared" si="5"/>
        <v>0.77065927922457256</v>
      </c>
      <c r="L77">
        <f t="shared" si="6"/>
        <v>0.56030493702657125</v>
      </c>
      <c r="M77">
        <f t="shared" si="7"/>
        <v>0.7074377201512716</v>
      </c>
      <c r="N77">
        <f t="shared" si="8"/>
        <v>0.6798435949169982</v>
      </c>
      <c r="P77">
        <v>502.86204740831329</v>
      </c>
      <c r="Q77">
        <v>481.16439811174251</v>
      </c>
      <c r="R77">
        <v>805.11910234478319</v>
      </c>
      <c r="S77">
        <v>761.66436045567093</v>
      </c>
      <c r="T77">
        <v>874.85731291472621</v>
      </c>
      <c r="U77">
        <v>850.98020756249741</v>
      </c>
      <c r="W77">
        <f t="shared" si="9"/>
        <v>492.01322276002793</v>
      </c>
      <c r="X77">
        <f t="shared" si="10"/>
        <v>783.39173140022706</v>
      </c>
      <c r="Y77">
        <f t="shared" si="11"/>
        <v>862.91876023861187</v>
      </c>
      <c r="AA77">
        <f t="shared" si="12"/>
        <v>1.5922168249984505</v>
      </c>
      <c r="AB77">
        <f t="shared" si="13"/>
        <v>1.7538527834636826</v>
      </c>
      <c r="AE77">
        <f t="shared" si="0"/>
        <v>1.4133153830938903</v>
      </c>
      <c r="AF77">
        <f t="shared" si="14"/>
        <v>0.66548210812557196</v>
      </c>
      <c r="AG77">
        <f t="shared" si="1"/>
        <v>0.69364065753413495</v>
      </c>
      <c r="AI77">
        <f t="shared" si="15"/>
        <v>1.4133153830938903</v>
      </c>
      <c r="AJ77">
        <f t="shared" si="24"/>
        <v>0.41795947491398955</v>
      </c>
      <c r="AK77">
        <f t="shared" si="24"/>
        <v>0.39549537114755123</v>
      </c>
      <c r="AO77">
        <f t="shared" si="16"/>
        <v>0.29572979952926998</v>
      </c>
      <c r="AP77">
        <f t="shared" si="17"/>
        <v>-1.7576484693967378</v>
      </c>
      <c r="AQ77">
        <f t="shared" si="18"/>
        <v>0.27983518461517903</v>
      </c>
      <c r="AR77">
        <f t="shared" si="19"/>
        <v>-1.8373507260996851</v>
      </c>
    </row>
    <row r="78" spans="1:44">
      <c r="A78" t="s">
        <v>138</v>
      </c>
      <c r="B78">
        <v>836</v>
      </c>
      <c r="C78">
        <v>672</v>
      </c>
      <c r="D78">
        <v>385</v>
      </c>
      <c r="E78">
        <v>326</v>
      </c>
      <c r="F78">
        <v>141</v>
      </c>
      <c r="G78">
        <v>303</v>
      </c>
      <c r="H78">
        <v>1089</v>
      </c>
      <c r="I78">
        <f t="shared" si="3"/>
        <v>7.3670086833987209</v>
      </c>
      <c r="J78">
        <f t="shared" si="4"/>
        <v>7.4967833888701287</v>
      </c>
      <c r="K78">
        <f t="shared" si="5"/>
        <v>3.3544696626611397</v>
      </c>
      <c r="L78">
        <f t="shared" si="6"/>
        <v>3.5361438944280814</v>
      </c>
      <c r="M78">
        <f t="shared" si="7"/>
        <v>1.6391534567141368</v>
      </c>
      <c r="N78">
        <f t="shared" si="8"/>
        <v>2.970546144664735</v>
      </c>
      <c r="P78">
        <v>496.86394335155018</v>
      </c>
      <c r="Q78">
        <v>488.04153169576244</v>
      </c>
      <c r="R78">
        <v>767.97379136248719</v>
      </c>
      <c r="S78">
        <v>713.19285517469541</v>
      </c>
      <c r="T78">
        <v>859.90370961989117</v>
      </c>
      <c r="U78">
        <v>811.26553308885013</v>
      </c>
      <c r="W78">
        <f t="shared" si="9"/>
        <v>492.45273752365631</v>
      </c>
      <c r="X78">
        <f t="shared" si="10"/>
        <v>740.58332326859136</v>
      </c>
      <c r="Y78">
        <f t="shared" si="11"/>
        <v>835.58462135437071</v>
      </c>
      <c r="AA78">
        <f t="shared" si="12"/>
        <v>1.5038668014979111</v>
      </c>
      <c r="AB78">
        <f t="shared" si="13"/>
        <v>1.6967813511529746</v>
      </c>
      <c r="AE78">
        <f t="shared" ref="AE78:AE79" si="31">AVERAGE(I78:J78)</f>
        <v>7.4318960361344253</v>
      </c>
      <c r="AF78">
        <f t="shared" ref="AF78:AF79" si="32">AVERAGE(K78:L78)</f>
        <v>3.4453067785446105</v>
      </c>
      <c r="AG78">
        <f t="shared" ref="AG78:AG79" si="33">AVERAGE(M78:N78)</f>
        <v>2.304849800689436</v>
      </c>
      <c r="AI78">
        <f t="shared" si="15"/>
        <v>7.4318960361344253</v>
      </c>
      <c r="AJ78">
        <f t="shared" si="24"/>
        <v>2.2909653801207317</v>
      </c>
      <c r="AK78">
        <f t="shared" si="24"/>
        <v>1.3583658254631776</v>
      </c>
      <c r="AO78">
        <f t="shared" si="16"/>
        <v>0.30826122553139729</v>
      </c>
      <c r="AP78">
        <f t="shared" si="17"/>
        <v>-1.6977746626320021</v>
      </c>
      <c r="AQ78">
        <f t="shared" si="18"/>
        <v>0.18277513824987635</v>
      </c>
      <c r="AR78">
        <f t="shared" si="19"/>
        <v>-2.4518582518597847</v>
      </c>
    </row>
    <row r="79" spans="1:44">
      <c r="A79" t="s">
        <v>139</v>
      </c>
      <c r="B79">
        <v>81</v>
      </c>
      <c r="C79">
        <v>109</v>
      </c>
      <c r="D79">
        <v>17</v>
      </c>
      <c r="E79">
        <v>38</v>
      </c>
      <c r="F79">
        <v>12</v>
      </c>
      <c r="G79">
        <v>13</v>
      </c>
      <c r="H79">
        <v>447</v>
      </c>
      <c r="I79">
        <f t="shared" ref="I79" si="34">(B79*10^9)/(H79*104204678)</f>
        <v>1.7389627526249365</v>
      </c>
      <c r="J79">
        <f t="shared" ref="J79" si="35">(C79*10^9)/(H79*82312621)</f>
        <v>2.9624603342464084</v>
      </c>
      <c r="K79">
        <f t="shared" ref="K79" si="36">(D79*10^9)/(H79*105392324)</f>
        <v>0.36085474223449654</v>
      </c>
      <c r="L79">
        <f t="shared" ref="L79" si="37">(E79*10^9)/(H79*84656399)</f>
        <v>1.0041909021233779</v>
      </c>
      <c r="M79">
        <f t="shared" ref="M79" si="38">(F79*10^9)/(H79*78989910)</f>
        <v>0.33986160490488743</v>
      </c>
      <c r="N79">
        <f t="shared" ref="N79" si="39">(G79*10^9)/(H79*93665239)</f>
        <v>0.31049698222856187</v>
      </c>
      <c r="P79">
        <v>501.54014831111937</v>
      </c>
      <c r="Q79">
        <v>521.73106445951407</v>
      </c>
      <c r="R79">
        <v>707.37932584658483</v>
      </c>
      <c r="S79">
        <v>669.92358176741448</v>
      </c>
      <c r="T79">
        <v>800.95331446320017</v>
      </c>
      <c r="U79">
        <v>778.75316150982792</v>
      </c>
      <c r="W79">
        <f t="shared" ref="W79" si="40">AVERAGE(P79:Q79)</f>
        <v>511.63560638531669</v>
      </c>
      <c r="X79">
        <f t="shared" ref="X79" si="41">AVERAGE(R79:S79)</f>
        <v>688.6514538069996</v>
      </c>
      <c r="Y79">
        <f t="shared" ref="Y79" si="42">AVERAGE(T79:U79)</f>
        <v>789.85323798651405</v>
      </c>
      <c r="AA79">
        <f t="shared" ref="AA79" si="43">X79/W79</f>
        <v>1.3459803133567896</v>
      </c>
      <c r="AB79">
        <f t="shared" ref="AB79" si="44">Y79/W79</f>
        <v>1.5437808239477171</v>
      </c>
      <c r="AE79">
        <f t="shared" si="31"/>
        <v>2.3507115434356725</v>
      </c>
      <c r="AF79">
        <f t="shared" si="32"/>
        <v>0.68252282217893723</v>
      </c>
      <c r="AG79">
        <f t="shared" si="33"/>
        <v>0.32517929356672465</v>
      </c>
      <c r="AI79">
        <f t="shared" ref="AI79" si="45">AE79/1</f>
        <v>2.3507115434356725</v>
      </c>
      <c r="AJ79">
        <f t="shared" si="24"/>
        <v>0.50708232164017952</v>
      </c>
      <c r="AK79">
        <f t="shared" si="24"/>
        <v>0.21063825157199739</v>
      </c>
      <c r="AO79">
        <f t="shared" ref="AO79" si="46">AJ79/AI79</f>
        <v>0.21571439637338724</v>
      </c>
      <c r="AP79">
        <f t="shared" ref="AP79" si="47">LOG(AO79,2)</f>
        <v>-2.212805632420447</v>
      </c>
      <c r="AQ79">
        <f t="shared" ref="AQ79" si="48">AK79/AI79</f>
        <v>8.9606167188059138E-2</v>
      </c>
      <c r="AR79">
        <f t="shared" ref="AR79" si="49">LOG(AQ79,2)</f>
        <v>-3.4802581598864974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qRT-PCR quantifications</vt:lpstr>
      <vt:lpstr>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Huy Cuong Tran</cp:lastModifiedBy>
  <dcterms:created xsi:type="dcterms:W3CDTF">2022-09-30T09:27:06Z</dcterms:created>
  <dcterms:modified xsi:type="dcterms:W3CDTF">2022-11-21T09:18:51Z</dcterms:modified>
</cp:coreProperties>
</file>