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autoCompressPictures="0"/>
  <bookViews>
    <workbookView xWindow="25260" yWindow="0" windowWidth="16020" windowHeight="21880" activeTab="1"/>
  </bookViews>
  <sheets>
    <sheet name="Surfaces" sheetId="12" r:id="rId1"/>
    <sheet name="Resume" sheetId="1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6" i="13" l="1"/>
  <c r="C105" i="13"/>
  <c r="C104" i="13"/>
  <c r="C103" i="13"/>
  <c r="B106" i="13"/>
  <c r="B105" i="13"/>
  <c r="B103" i="13"/>
  <c r="B104" i="13"/>
  <c r="A106" i="13"/>
  <c r="A105" i="13"/>
  <c r="A104" i="13"/>
  <c r="A103" i="13"/>
  <c r="M106" i="12"/>
  <c r="L106" i="12"/>
  <c r="N109" i="12"/>
  <c r="I106" i="12"/>
  <c r="H106" i="12"/>
  <c r="J109" i="12"/>
  <c r="E106" i="12"/>
  <c r="D106" i="12"/>
  <c r="F109" i="12"/>
  <c r="E107" i="12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8" i="12"/>
  <c r="F99" i="12"/>
  <c r="F100" i="12"/>
  <c r="F101" i="12"/>
  <c r="F102" i="12"/>
  <c r="F103" i="12"/>
  <c r="F106" i="12"/>
  <c r="F107" i="12"/>
  <c r="N5" i="12"/>
  <c r="B14" i="12"/>
  <c r="A14" i="12"/>
  <c r="D107" i="12"/>
  <c r="H107" i="12"/>
  <c r="I107" i="12"/>
  <c r="L107" i="12"/>
  <c r="M107" i="12"/>
  <c r="N4" i="12"/>
  <c r="N6" i="12"/>
  <c r="N7" i="12"/>
  <c r="N9" i="12"/>
  <c r="N11" i="12"/>
  <c r="N21" i="12"/>
  <c r="N22" i="12"/>
  <c r="N23" i="12"/>
  <c r="N24" i="12"/>
  <c r="N25" i="12"/>
  <c r="N27" i="12"/>
  <c r="N28" i="12"/>
  <c r="N29" i="12"/>
  <c r="N30" i="12"/>
  <c r="N31" i="12"/>
  <c r="N32" i="12"/>
  <c r="N46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6" i="12"/>
  <c r="N67" i="12"/>
  <c r="N68" i="12"/>
  <c r="N69" i="12"/>
  <c r="N70" i="12"/>
  <c r="N71" i="12"/>
  <c r="N72" i="12"/>
  <c r="N73" i="12"/>
  <c r="N75" i="12"/>
  <c r="N76" i="12"/>
  <c r="N77" i="12"/>
  <c r="N78" i="12"/>
  <c r="N79" i="12"/>
  <c r="N80" i="12"/>
  <c r="N81" i="12"/>
  <c r="N92" i="12"/>
  <c r="N93" i="12"/>
  <c r="N94" i="12"/>
  <c r="N95" i="12"/>
  <c r="N98" i="12"/>
  <c r="N99" i="12"/>
  <c r="N101" i="12"/>
  <c r="N106" i="12"/>
  <c r="N107" i="12"/>
  <c r="A51" i="12"/>
  <c r="A49" i="12"/>
  <c r="A46" i="12"/>
  <c r="A41" i="12"/>
  <c r="A32" i="12"/>
  <c r="A30" i="12"/>
  <c r="A25" i="12"/>
  <c r="A98" i="12"/>
  <c r="A95" i="12"/>
  <c r="A94" i="12"/>
  <c r="A87" i="12"/>
  <c r="A86" i="12"/>
  <c r="A73" i="12"/>
  <c r="A71" i="12"/>
  <c r="A60" i="12"/>
  <c r="A58" i="12"/>
  <c r="A57" i="12"/>
  <c r="A56" i="12"/>
  <c r="A53" i="12"/>
  <c r="A54" i="12"/>
  <c r="A50" i="12"/>
  <c r="A11" i="12"/>
  <c r="A9" i="12"/>
  <c r="A7" i="12"/>
  <c r="A6" i="12"/>
  <c r="B6" i="12"/>
  <c r="B7" i="12"/>
  <c r="B8" i="12"/>
  <c r="B9" i="12"/>
  <c r="B10" i="12"/>
  <c r="B11" i="12"/>
  <c r="B12" i="12"/>
  <c r="B13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5" i="12"/>
  <c r="A5" i="12"/>
  <c r="A8" i="12"/>
  <c r="A10" i="12"/>
  <c r="A12" i="12"/>
  <c r="A13" i="12"/>
  <c r="A15" i="12"/>
  <c r="A16" i="12"/>
  <c r="A17" i="12"/>
  <c r="A18" i="12"/>
  <c r="A19" i="12"/>
  <c r="A20" i="12"/>
  <c r="A21" i="12"/>
  <c r="A22" i="12"/>
  <c r="A23" i="12"/>
  <c r="A24" i="12"/>
  <c r="A26" i="12"/>
  <c r="A27" i="12"/>
  <c r="A28" i="12"/>
  <c r="A29" i="12"/>
  <c r="A31" i="12"/>
  <c r="A33" i="12"/>
  <c r="A34" i="12"/>
  <c r="A35" i="12"/>
  <c r="A36" i="12"/>
  <c r="A37" i="12"/>
  <c r="A38" i="12"/>
  <c r="A39" i="12"/>
  <c r="A40" i="12"/>
  <c r="A42" i="12"/>
  <c r="A43" i="12"/>
  <c r="A44" i="12"/>
  <c r="A45" i="12"/>
  <c r="A47" i="12"/>
  <c r="A48" i="12"/>
  <c r="A52" i="12"/>
  <c r="A55" i="12"/>
  <c r="A59" i="12"/>
  <c r="A61" i="12"/>
  <c r="A62" i="12"/>
  <c r="A63" i="12"/>
  <c r="A64" i="12"/>
  <c r="A65" i="12"/>
  <c r="A66" i="12"/>
  <c r="A67" i="12"/>
  <c r="A68" i="12"/>
  <c r="A69" i="12"/>
  <c r="A70" i="12"/>
  <c r="A72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8" i="12"/>
  <c r="A89" i="12"/>
  <c r="A90" i="12"/>
  <c r="A91" i="12"/>
  <c r="A92" i="12"/>
  <c r="A93" i="12"/>
  <c r="A96" i="12"/>
  <c r="A97" i="12"/>
  <c r="A99" i="12"/>
  <c r="A100" i="12"/>
  <c r="A101" i="12"/>
  <c r="A102" i="12"/>
  <c r="A103" i="12"/>
  <c r="B4" i="12"/>
  <c r="B106" i="12"/>
  <c r="A4" i="12"/>
  <c r="J103" i="12"/>
  <c r="J102" i="12"/>
  <c r="J101" i="12"/>
  <c r="J100" i="12"/>
  <c r="J99" i="12"/>
  <c r="J98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3" i="12"/>
  <c r="J12" i="12"/>
  <c r="J11" i="12"/>
  <c r="J10" i="12"/>
  <c r="J9" i="12"/>
  <c r="J8" i="12"/>
  <c r="J7" i="12"/>
  <c r="J6" i="12"/>
  <c r="J5" i="12"/>
  <c r="J4" i="12"/>
  <c r="A106" i="12"/>
  <c r="J106" i="12"/>
  <c r="J107" i="12"/>
</calcChain>
</file>

<file path=xl/sharedStrings.xml><?xml version="1.0" encoding="utf-8"?>
<sst xmlns="http://schemas.openxmlformats.org/spreadsheetml/2006/main" count="37" uniqueCount="20">
  <si>
    <t>Participant</t>
  </si>
  <si>
    <t>Time (s)</t>
  </si>
  <si>
    <t>Speed (m/s)</t>
  </si>
  <si>
    <t>Distance (m)</t>
  </si>
  <si>
    <r>
      <t xml:space="preserve">* if </t>
    </r>
    <r>
      <rPr>
        <b/>
        <sz val="11"/>
        <color theme="9"/>
        <rFont val="Calibri"/>
        <family val="2"/>
        <scheme val="minor"/>
      </rPr>
      <t>this colour</t>
    </r>
    <r>
      <rPr>
        <sz val="11"/>
        <color theme="1"/>
        <rFont val="Calibri"/>
        <family val="2"/>
        <scheme val="minor"/>
      </rPr>
      <t xml:space="preserve"> is used, waiting time has been removed</t>
    </r>
  </si>
  <si>
    <t>DOUBLE CHECK</t>
  </si>
  <si>
    <t>Tot time</t>
  </si>
  <si>
    <t>Tot dist</t>
  </si>
  <si>
    <t>Normal Surface/Slope</t>
  </si>
  <si>
    <t>SURFACES AND INCLINES</t>
  </si>
  <si>
    <t>Normal Surface/Flat</t>
  </si>
  <si>
    <t>Ballast/Flat</t>
  </si>
  <si>
    <t>Sample</t>
  </si>
  <si>
    <t>Average</t>
  </si>
  <si>
    <t>Total</t>
  </si>
  <si>
    <t>Avg (m/s)</t>
  </si>
  <si>
    <t>ST DEV (m/s)</t>
  </si>
  <si>
    <t>Tot dist/tot time</t>
  </si>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</sst>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3" borderId="0" xfId="0" applyFont="1" applyFill="1"/>
    <xf numFmtId="0" fontId="0" fillId="3" borderId="0" xfId="0" applyFill="1"/>
    <xf numFmtId="0" fontId="5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1" fillId="5" borderId="1" xfId="0" applyFont="1" applyFill="1" applyBorder="1"/>
    <xf numFmtId="0" fontId="0" fillId="5" borderId="2" xfId="0" applyFill="1" applyBorder="1"/>
    <xf numFmtId="0" fontId="0" fillId="5" borderId="3" xfId="0" applyFill="1" applyBorder="1"/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5" borderId="2" xfId="0" applyFont="1" applyFill="1" applyBorder="1"/>
    <xf numFmtId="0" fontId="1" fillId="5" borderId="3" xfId="0" applyFont="1" applyFill="1" applyBorder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" fillId="4" borderId="5" xfId="0" applyFont="1" applyFill="1" applyBorder="1" applyAlignment="1">
      <alignment horizontal="left" vertical="center"/>
    </xf>
    <xf numFmtId="0" fontId="1" fillId="6" borderId="0" xfId="0" applyFont="1" applyFill="1"/>
    <xf numFmtId="0" fontId="0" fillId="0" borderId="0" xfId="0" applyFill="1" applyBorder="1"/>
    <xf numFmtId="0" fontId="0" fillId="0" borderId="0" xfId="0" applyBorder="1"/>
    <xf numFmtId="0" fontId="1" fillId="5" borderId="13" xfId="0" applyFont="1" applyFill="1" applyBorder="1"/>
    <xf numFmtId="0" fontId="1" fillId="5" borderId="12" xfId="0" applyFont="1" applyFill="1" applyBorder="1"/>
    <xf numFmtId="0" fontId="4" fillId="3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/>
    <xf numFmtId="0" fontId="4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Resume!$E$1</c:f>
              <c:strCache>
                <c:ptCount val="1"/>
                <c:pt idx="0">
                  <c:v>Normal Surface/Slope</c:v>
                </c:pt>
              </c:strCache>
            </c:strRef>
          </c:tx>
          <c:invertIfNegative val="0"/>
          <c:val>
            <c:numRef>
              <c:f>Resume!$E$2:$E$100</c:f>
              <c:numCache>
                <c:formatCode>General</c:formatCode>
                <c:ptCount val="99"/>
                <c:pt idx="0">
                  <c:v>0.416929133858268</c:v>
                </c:pt>
                <c:pt idx="1">
                  <c:v>0.426377952755905</c:v>
                </c:pt>
                <c:pt idx="2">
                  <c:v>0.435146443514644</c:v>
                </c:pt>
                <c:pt idx="3">
                  <c:v>0.45021645021645</c:v>
                </c:pt>
                <c:pt idx="4">
                  <c:v>0.5</c:v>
                </c:pt>
                <c:pt idx="5">
                  <c:v>0.544502617801047</c:v>
                </c:pt>
                <c:pt idx="6">
                  <c:v>0.571428571428571</c:v>
                </c:pt>
                <c:pt idx="7">
                  <c:v>0.574033149171271</c:v>
                </c:pt>
                <c:pt idx="8">
                  <c:v>0.590909090909091</c:v>
                </c:pt>
                <c:pt idx="9">
                  <c:v>0.601156069364162</c:v>
                </c:pt>
                <c:pt idx="10">
                  <c:v>0.611764705882353</c:v>
                </c:pt>
                <c:pt idx="11">
                  <c:v>0.615384615384615</c:v>
                </c:pt>
                <c:pt idx="12">
                  <c:v>0.619047619047619</c:v>
                </c:pt>
                <c:pt idx="13">
                  <c:v>0.634146341463415</c:v>
                </c:pt>
                <c:pt idx="14">
                  <c:v>0.641975308641975</c:v>
                </c:pt>
                <c:pt idx="15">
                  <c:v>0.65</c:v>
                </c:pt>
                <c:pt idx="16">
                  <c:v>0.658227848101266</c:v>
                </c:pt>
                <c:pt idx="17">
                  <c:v>0.694805194805195</c:v>
                </c:pt>
                <c:pt idx="18">
                  <c:v>0.701298701298701</c:v>
                </c:pt>
                <c:pt idx="19">
                  <c:v>0.702702702702703</c:v>
                </c:pt>
                <c:pt idx="20">
                  <c:v>0.727272727272727</c:v>
                </c:pt>
                <c:pt idx="21">
                  <c:v>0.728472222222222</c:v>
                </c:pt>
                <c:pt idx="22">
                  <c:v>0.737588652482269</c:v>
                </c:pt>
                <c:pt idx="23">
                  <c:v>0.73943661971831</c:v>
                </c:pt>
                <c:pt idx="24">
                  <c:v>0.742857142857143</c:v>
                </c:pt>
                <c:pt idx="25">
                  <c:v>0.77037037037037</c:v>
                </c:pt>
                <c:pt idx="26">
                  <c:v>0.776119402985075</c:v>
                </c:pt>
                <c:pt idx="27">
                  <c:v>0.787878787878788</c:v>
                </c:pt>
                <c:pt idx="28">
                  <c:v>0.787878787878788</c:v>
                </c:pt>
                <c:pt idx="29">
                  <c:v>0.793893129770992</c:v>
                </c:pt>
                <c:pt idx="30">
                  <c:v>0.793893129770992</c:v>
                </c:pt>
                <c:pt idx="31">
                  <c:v>0.806201550387597</c:v>
                </c:pt>
                <c:pt idx="32">
                  <c:v>0.806201550387597</c:v>
                </c:pt>
                <c:pt idx="33">
                  <c:v>0.81437125748503</c:v>
                </c:pt>
                <c:pt idx="34">
                  <c:v>0.818897637795276</c:v>
                </c:pt>
                <c:pt idx="35">
                  <c:v>0.818897637795276</c:v>
                </c:pt>
                <c:pt idx="36">
                  <c:v>0.832</c:v>
                </c:pt>
                <c:pt idx="37">
                  <c:v>0.838709677419355</c:v>
                </c:pt>
                <c:pt idx="38">
                  <c:v>0.845528455284553</c:v>
                </c:pt>
                <c:pt idx="39">
                  <c:v>0.845528455284553</c:v>
                </c:pt>
                <c:pt idx="40">
                  <c:v>0.852459016393443</c:v>
                </c:pt>
                <c:pt idx="41">
                  <c:v>0.852459016393443</c:v>
                </c:pt>
                <c:pt idx="42">
                  <c:v>0.852459016393443</c:v>
                </c:pt>
                <c:pt idx="43">
                  <c:v>0.859504132231405</c:v>
                </c:pt>
                <c:pt idx="44">
                  <c:v>0.866666666666667</c:v>
                </c:pt>
                <c:pt idx="45">
                  <c:v>0.873949579831933</c:v>
                </c:pt>
                <c:pt idx="46">
                  <c:v>0.873949579831933</c:v>
                </c:pt>
                <c:pt idx="47">
                  <c:v>0.88</c:v>
                </c:pt>
                <c:pt idx="48">
                  <c:v>0.904347826086956</c:v>
                </c:pt>
                <c:pt idx="49">
                  <c:v>0.912280701754386</c:v>
                </c:pt>
                <c:pt idx="50">
                  <c:v>0.920353982300885</c:v>
                </c:pt>
                <c:pt idx="51">
                  <c:v>0.928571428571429</c:v>
                </c:pt>
                <c:pt idx="52">
                  <c:v>0.928571428571429</c:v>
                </c:pt>
                <c:pt idx="53">
                  <c:v>0.936936936936937</c:v>
                </c:pt>
                <c:pt idx="54">
                  <c:v>0.943859649122807</c:v>
                </c:pt>
                <c:pt idx="55">
                  <c:v>0.945454545454545</c:v>
                </c:pt>
                <c:pt idx="56">
                  <c:v>0.954128440366972</c:v>
                </c:pt>
                <c:pt idx="57">
                  <c:v>0.954128440366972</c:v>
                </c:pt>
                <c:pt idx="58">
                  <c:v>0.962962962962963</c:v>
                </c:pt>
                <c:pt idx="59">
                  <c:v>0.962962962962963</c:v>
                </c:pt>
                <c:pt idx="60">
                  <c:v>0.962962962962963</c:v>
                </c:pt>
                <c:pt idx="61">
                  <c:v>0.967592592592593</c:v>
                </c:pt>
                <c:pt idx="62">
                  <c:v>0.981132075471698</c:v>
                </c:pt>
                <c:pt idx="63">
                  <c:v>0.981132075471698</c:v>
                </c:pt>
                <c:pt idx="64">
                  <c:v>1.0</c:v>
                </c:pt>
                <c:pt idx="65">
                  <c:v>1.001923076923077</c:v>
                </c:pt>
                <c:pt idx="66">
                  <c:v>1.009708737864078</c:v>
                </c:pt>
                <c:pt idx="67">
                  <c:v>1.02970297029703</c:v>
                </c:pt>
                <c:pt idx="68">
                  <c:v>1.050505050505051</c:v>
                </c:pt>
                <c:pt idx="69">
                  <c:v>1.050505050505051</c:v>
                </c:pt>
                <c:pt idx="70">
                  <c:v>1.061224489795918</c:v>
                </c:pt>
                <c:pt idx="71">
                  <c:v>1.061224489795918</c:v>
                </c:pt>
                <c:pt idx="72">
                  <c:v>1.061224489795918</c:v>
                </c:pt>
                <c:pt idx="73">
                  <c:v>1.061224489795918</c:v>
                </c:pt>
                <c:pt idx="74">
                  <c:v>1.072164948453608</c:v>
                </c:pt>
                <c:pt idx="75">
                  <c:v>1.072164948453608</c:v>
                </c:pt>
                <c:pt idx="76">
                  <c:v>1.072164948453608</c:v>
                </c:pt>
                <c:pt idx="77">
                  <c:v>1.094736842105263</c:v>
                </c:pt>
                <c:pt idx="78">
                  <c:v>1.094736842105263</c:v>
                </c:pt>
                <c:pt idx="79">
                  <c:v>1.118279569892473</c:v>
                </c:pt>
                <c:pt idx="80">
                  <c:v>1.118279569892473</c:v>
                </c:pt>
                <c:pt idx="81">
                  <c:v>1.142857142857143</c:v>
                </c:pt>
                <c:pt idx="82">
                  <c:v>1.142857142857143</c:v>
                </c:pt>
                <c:pt idx="83">
                  <c:v>1.142857142857143</c:v>
                </c:pt>
                <c:pt idx="84">
                  <c:v>1.168539325842697</c:v>
                </c:pt>
                <c:pt idx="85">
                  <c:v>1.181818181818182</c:v>
                </c:pt>
                <c:pt idx="86">
                  <c:v>1.195402298850575</c:v>
                </c:pt>
                <c:pt idx="87">
                  <c:v>1.195402298850575</c:v>
                </c:pt>
                <c:pt idx="88">
                  <c:v>1.195402298850575</c:v>
                </c:pt>
                <c:pt idx="89">
                  <c:v>1.195402298850575</c:v>
                </c:pt>
                <c:pt idx="90">
                  <c:v>1.223529411764706</c:v>
                </c:pt>
                <c:pt idx="91">
                  <c:v>1.259036144578313</c:v>
                </c:pt>
                <c:pt idx="92">
                  <c:v>1.268292682926829</c:v>
                </c:pt>
                <c:pt idx="93">
                  <c:v>1.3</c:v>
                </c:pt>
                <c:pt idx="94">
                  <c:v>1.316455696202532</c:v>
                </c:pt>
                <c:pt idx="95">
                  <c:v>1.350649350649351</c:v>
                </c:pt>
                <c:pt idx="96">
                  <c:v>1.386666666666667</c:v>
                </c:pt>
                <c:pt idx="97">
                  <c:v>1.405405405405405</c:v>
                </c:pt>
                <c:pt idx="98">
                  <c:v>1.424657534246575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1174360"/>
        <c:axId val="711177160"/>
      </c:barChart>
      <c:catAx>
        <c:axId val="711174360"/>
        <c:scaling>
          <c:orientation val="minMax"/>
        </c:scaling>
        <c:delete val="0"/>
        <c:axPos val="b"/>
        <c:majorTickMark val="out"/>
        <c:minorTickMark val="none"/>
        <c:tickLblPos val="nextTo"/>
        <c:crossAx val="711177160"/>
        <c:crosses val="autoZero"/>
        <c:auto val="1"/>
        <c:lblAlgn val="ctr"/>
        <c:lblOffset val="100"/>
        <c:tickLblSkip val="10"/>
        <c:noMultiLvlLbl val="0"/>
      </c:catAx>
      <c:valAx>
        <c:axId val="711177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1174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Resume!$F$1</c:f>
              <c:strCache>
                <c:ptCount val="1"/>
                <c:pt idx="0">
                  <c:v>Normal Surface/Flat</c:v>
                </c:pt>
              </c:strCache>
            </c:strRef>
          </c:tx>
          <c:invertIfNegative val="0"/>
          <c:val>
            <c:numRef>
              <c:f>Resume!$F$2:$F$99</c:f>
              <c:numCache>
                <c:formatCode>General</c:formatCode>
                <c:ptCount val="98"/>
                <c:pt idx="0">
                  <c:v>0.452272727272727</c:v>
                </c:pt>
                <c:pt idx="1">
                  <c:v>0.472619047619048</c:v>
                </c:pt>
                <c:pt idx="2">
                  <c:v>0.535576923076923</c:v>
                </c:pt>
                <c:pt idx="3">
                  <c:v>0.543055555555556</c:v>
                </c:pt>
                <c:pt idx="4">
                  <c:v>0.543689320388349</c:v>
                </c:pt>
                <c:pt idx="5">
                  <c:v>0.554545454545455</c:v>
                </c:pt>
                <c:pt idx="6">
                  <c:v>0.580555555555555</c:v>
                </c:pt>
                <c:pt idx="7">
                  <c:v>0.589922480620155</c:v>
                </c:pt>
                <c:pt idx="8">
                  <c:v>0.639344262295082</c:v>
                </c:pt>
                <c:pt idx="9">
                  <c:v>0.639344262295082</c:v>
                </c:pt>
                <c:pt idx="10">
                  <c:v>0.645161290322581</c:v>
                </c:pt>
                <c:pt idx="11">
                  <c:v>0.660714285714286</c:v>
                </c:pt>
                <c:pt idx="12">
                  <c:v>0.665625</c:v>
                </c:pt>
                <c:pt idx="13">
                  <c:v>0.666101694915254</c:v>
                </c:pt>
                <c:pt idx="14">
                  <c:v>0.67741935483871</c:v>
                </c:pt>
                <c:pt idx="15">
                  <c:v>0.682926829268293</c:v>
                </c:pt>
                <c:pt idx="16">
                  <c:v>0.701754385964912</c:v>
                </c:pt>
                <c:pt idx="17">
                  <c:v>0.709090909090909</c:v>
                </c:pt>
                <c:pt idx="18">
                  <c:v>0.710714285714286</c:v>
                </c:pt>
                <c:pt idx="19">
                  <c:v>0.717948717948718</c:v>
                </c:pt>
                <c:pt idx="20">
                  <c:v>0.717948717948718</c:v>
                </c:pt>
                <c:pt idx="21">
                  <c:v>0.717948717948718</c:v>
                </c:pt>
                <c:pt idx="22">
                  <c:v>0.722222222222222</c:v>
                </c:pt>
                <c:pt idx="23">
                  <c:v>0.727272727272727</c:v>
                </c:pt>
                <c:pt idx="24">
                  <c:v>0.727272727272727</c:v>
                </c:pt>
                <c:pt idx="25">
                  <c:v>0.735849056603773</c:v>
                </c:pt>
                <c:pt idx="26">
                  <c:v>0.735849056603773</c:v>
                </c:pt>
                <c:pt idx="27">
                  <c:v>0.746666666666667</c:v>
                </c:pt>
                <c:pt idx="28">
                  <c:v>0.756756756756757</c:v>
                </c:pt>
                <c:pt idx="29">
                  <c:v>0.767123287671233</c:v>
                </c:pt>
                <c:pt idx="30">
                  <c:v>0.769230769230769</c:v>
                </c:pt>
                <c:pt idx="31">
                  <c:v>0.772602739726027</c:v>
                </c:pt>
                <c:pt idx="32">
                  <c:v>0.777777777777778</c:v>
                </c:pt>
                <c:pt idx="33">
                  <c:v>0.778205128205128</c:v>
                </c:pt>
                <c:pt idx="34">
                  <c:v>0.78</c:v>
                </c:pt>
                <c:pt idx="35">
                  <c:v>0.8</c:v>
                </c:pt>
                <c:pt idx="36">
                  <c:v>0.8</c:v>
                </c:pt>
                <c:pt idx="37">
                  <c:v>0.811594202898551</c:v>
                </c:pt>
                <c:pt idx="38">
                  <c:v>0.816666666666667</c:v>
                </c:pt>
                <c:pt idx="39">
                  <c:v>0.81875</c:v>
                </c:pt>
                <c:pt idx="40">
                  <c:v>0.82280701754386</c:v>
                </c:pt>
                <c:pt idx="41">
                  <c:v>0.829787234042553</c:v>
                </c:pt>
                <c:pt idx="42">
                  <c:v>0.829787234042553</c:v>
                </c:pt>
                <c:pt idx="43">
                  <c:v>0.835820895522388</c:v>
                </c:pt>
                <c:pt idx="44">
                  <c:v>0.842857142857143</c:v>
                </c:pt>
                <c:pt idx="45">
                  <c:v>0.851388888888889</c:v>
                </c:pt>
                <c:pt idx="46">
                  <c:v>0.861538461538462</c:v>
                </c:pt>
                <c:pt idx="47">
                  <c:v>0.869565217391304</c:v>
                </c:pt>
                <c:pt idx="48">
                  <c:v>0.869565217391304</c:v>
                </c:pt>
                <c:pt idx="49">
                  <c:v>0.875</c:v>
                </c:pt>
                <c:pt idx="50">
                  <c:v>0.876086956521739</c:v>
                </c:pt>
                <c:pt idx="51">
                  <c:v>0.888888888888889</c:v>
                </c:pt>
                <c:pt idx="52">
                  <c:v>0.903225806451613</c:v>
                </c:pt>
                <c:pt idx="53">
                  <c:v>0.918032786885246</c:v>
                </c:pt>
                <c:pt idx="54">
                  <c:v>0.928571428571429</c:v>
                </c:pt>
                <c:pt idx="55">
                  <c:v>0.928571428571429</c:v>
                </c:pt>
                <c:pt idx="56">
                  <c:v>0.930952380952381</c:v>
                </c:pt>
                <c:pt idx="57">
                  <c:v>0.933333333333333</c:v>
                </c:pt>
                <c:pt idx="58">
                  <c:v>0.938095238095238</c:v>
                </c:pt>
                <c:pt idx="59">
                  <c:v>0.947540983606557</c:v>
                </c:pt>
                <c:pt idx="60">
                  <c:v>0.953448275862069</c:v>
                </c:pt>
                <c:pt idx="61">
                  <c:v>0.96551724137931</c:v>
                </c:pt>
                <c:pt idx="62">
                  <c:v>0.96551724137931</c:v>
                </c:pt>
                <c:pt idx="63">
                  <c:v>0.984931506849315</c:v>
                </c:pt>
                <c:pt idx="64">
                  <c:v>0.995</c:v>
                </c:pt>
                <c:pt idx="65">
                  <c:v>0.997560975609756</c:v>
                </c:pt>
                <c:pt idx="66">
                  <c:v>1.0</c:v>
                </c:pt>
                <c:pt idx="67">
                  <c:v>1.0</c:v>
                </c:pt>
                <c:pt idx="68">
                  <c:v>1.028571428571428</c:v>
                </c:pt>
                <c:pt idx="69">
                  <c:v>1.035185185185185</c:v>
                </c:pt>
                <c:pt idx="70">
                  <c:v>1.038461538461539</c:v>
                </c:pt>
                <c:pt idx="71">
                  <c:v>1.040909090909091</c:v>
                </c:pt>
                <c:pt idx="72">
                  <c:v>1.056603773584906</c:v>
                </c:pt>
                <c:pt idx="73">
                  <c:v>1.074626865671642</c:v>
                </c:pt>
                <c:pt idx="74">
                  <c:v>1.074626865671642</c:v>
                </c:pt>
                <c:pt idx="75">
                  <c:v>1.098039215686275</c:v>
                </c:pt>
                <c:pt idx="76">
                  <c:v>1.098039215686275</c:v>
                </c:pt>
                <c:pt idx="77">
                  <c:v>1.114285714285714</c:v>
                </c:pt>
                <c:pt idx="78">
                  <c:v>1.114285714285714</c:v>
                </c:pt>
                <c:pt idx="79">
                  <c:v>1.12</c:v>
                </c:pt>
                <c:pt idx="80">
                  <c:v>1.12</c:v>
                </c:pt>
                <c:pt idx="81">
                  <c:v>1.12</c:v>
                </c:pt>
                <c:pt idx="82">
                  <c:v>1.12</c:v>
                </c:pt>
                <c:pt idx="83">
                  <c:v>1.131428571428571</c:v>
                </c:pt>
                <c:pt idx="84">
                  <c:v>1.147058823529412</c:v>
                </c:pt>
                <c:pt idx="85">
                  <c:v>1.166666666666667</c:v>
                </c:pt>
                <c:pt idx="86">
                  <c:v>1.166666666666667</c:v>
                </c:pt>
                <c:pt idx="87">
                  <c:v>1.166666666666667</c:v>
                </c:pt>
                <c:pt idx="88">
                  <c:v>1.166666666666667</c:v>
                </c:pt>
                <c:pt idx="89">
                  <c:v>1.166666666666667</c:v>
                </c:pt>
                <c:pt idx="90">
                  <c:v>1.181818181818182</c:v>
                </c:pt>
                <c:pt idx="91">
                  <c:v>1.191489361702128</c:v>
                </c:pt>
                <c:pt idx="92">
                  <c:v>1.21875</c:v>
                </c:pt>
                <c:pt idx="93">
                  <c:v>1.362068965517241</c:v>
                </c:pt>
                <c:pt idx="94">
                  <c:v>1.391304347826087</c:v>
                </c:pt>
                <c:pt idx="95">
                  <c:v>1.4</c:v>
                </c:pt>
                <c:pt idx="96">
                  <c:v>1.425</c:v>
                </c:pt>
                <c:pt idx="97">
                  <c:v>1.435897435897436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1208376"/>
        <c:axId val="711211320"/>
      </c:barChart>
      <c:catAx>
        <c:axId val="711208376"/>
        <c:scaling>
          <c:orientation val="minMax"/>
        </c:scaling>
        <c:delete val="0"/>
        <c:axPos val="b"/>
        <c:majorTickMark val="out"/>
        <c:minorTickMark val="none"/>
        <c:tickLblPos val="nextTo"/>
        <c:crossAx val="711211320"/>
        <c:crosses val="autoZero"/>
        <c:auto val="1"/>
        <c:lblAlgn val="ctr"/>
        <c:lblOffset val="100"/>
        <c:tickLblSkip val="10"/>
        <c:noMultiLvlLbl val="0"/>
      </c:catAx>
      <c:valAx>
        <c:axId val="711211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1208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Resume!$G$1</c:f>
              <c:strCache>
                <c:ptCount val="1"/>
                <c:pt idx="0">
                  <c:v>Ballast/Flat</c:v>
                </c:pt>
              </c:strCache>
            </c:strRef>
          </c:tx>
          <c:invertIfNegative val="0"/>
          <c:val>
            <c:numRef>
              <c:f>Resume!$G$2:$G$53</c:f>
              <c:numCache>
                <c:formatCode>General</c:formatCode>
                <c:ptCount val="52"/>
                <c:pt idx="0">
                  <c:v>0.5</c:v>
                </c:pt>
                <c:pt idx="1">
                  <c:v>0.527027027027027</c:v>
                </c:pt>
                <c:pt idx="2">
                  <c:v>0.551612903225806</c:v>
                </c:pt>
                <c:pt idx="3">
                  <c:v>0.588888888888889</c:v>
                </c:pt>
                <c:pt idx="4">
                  <c:v>0.59</c:v>
                </c:pt>
                <c:pt idx="5">
                  <c:v>0.6</c:v>
                </c:pt>
                <c:pt idx="6">
                  <c:v>0.625</c:v>
                </c:pt>
                <c:pt idx="7">
                  <c:v>0.641463414634146</c:v>
                </c:pt>
                <c:pt idx="8">
                  <c:v>0.648648648648649</c:v>
                </c:pt>
                <c:pt idx="9">
                  <c:v>0.680851063829787</c:v>
                </c:pt>
                <c:pt idx="10">
                  <c:v>0.685185185185185</c:v>
                </c:pt>
                <c:pt idx="11">
                  <c:v>0.689230769230769</c:v>
                </c:pt>
                <c:pt idx="12">
                  <c:v>0.727272727272727</c:v>
                </c:pt>
                <c:pt idx="13">
                  <c:v>0.727272727272727</c:v>
                </c:pt>
                <c:pt idx="14">
                  <c:v>0.733333333333333</c:v>
                </c:pt>
                <c:pt idx="15">
                  <c:v>0.761904761904762</c:v>
                </c:pt>
                <c:pt idx="16">
                  <c:v>0.769230769230769</c:v>
                </c:pt>
                <c:pt idx="17">
                  <c:v>0.786885245901639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  <c:pt idx="21">
                  <c:v>0.816666666666667</c:v>
                </c:pt>
                <c:pt idx="22">
                  <c:v>0.827586206896552</c:v>
                </c:pt>
                <c:pt idx="23">
                  <c:v>0.888888888888889</c:v>
                </c:pt>
                <c:pt idx="24">
                  <c:v>0.918032786885246</c:v>
                </c:pt>
                <c:pt idx="25">
                  <c:v>0.923076923076923</c:v>
                </c:pt>
                <c:pt idx="26">
                  <c:v>0.942105263157895</c:v>
                </c:pt>
                <c:pt idx="27">
                  <c:v>0.96</c:v>
                </c:pt>
                <c:pt idx="28">
                  <c:v>0.96</c:v>
                </c:pt>
                <c:pt idx="29">
                  <c:v>0.96</c:v>
                </c:pt>
                <c:pt idx="30">
                  <c:v>0.96969696969697</c:v>
                </c:pt>
                <c:pt idx="31">
                  <c:v>0.975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1.013636363636364</c:v>
                </c:pt>
                <c:pt idx="38">
                  <c:v>1.066666666666667</c:v>
                </c:pt>
                <c:pt idx="39">
                  <c:v>1.090909090909091</c:v>
                </c:pt>
                <c:pt idx="40">
                  <c:v>1.142857142857143</c:v>
                </c:pt>
                <c:pt idx="41">
                  <c:v>1.142857142857143</c:v>
                </c:pt>
                <c:pt idx="42">
                  <c:v>1.142857142857143</c:v>
                </c:pt>
                <c:pt idx="43">
                  <c:v>1.189473684210526</c:v>
                </c:pt>
                <c:pt idx="44">
                  <c:v>1.2</c:v>
                </c:pt>
                <c:pt idx="45">
                  <c:v>1.333333333333333</c:v>
                </c:pt>
                <c:pt idx="46">
                  <c:v>1.333333333333333</c:v>
                </c:pt>
                <c:pt idx="47">
                  <c:v>1.375</c:v>
                </c:pt>
                <c:pt idx="48">
                  <c:v>1.378571428571429</c:v>
                </c:pt>
                <c:pt idx="49">
                  <c:v>1.5</c:v>
                </c:pt>
                <c:pt idx="50">
                  <c:v>1.56923076923077</c:v>
                </c:pt>
                <c:pt idx="51">
                  <c:v>1.818181818181818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1237256"/>
        <c:axId val="711240200"/>
      </c:barChart>
      <c:catAx>
        <c:axId val="711237256"/>
        <c:scaling>
          <c:orientation val="minMax"/>
        </c:scaling>
        <c:delete val="0"/>
        <c:axPos val="b"/>
        <c:majorTickMark val="out"/>
        <c:minorTickMark val="none"/>
        <c:tickLblPos val="nextTo"/>
        <c:crossAx val="711240200"/>
        <c:crosses val="autoZero"/>
        <c:auto val="1"/>
        <c:lblAlgn val="ctr"/>
        <c:lblOffset val="100"/>
        <c:tickLblSkip val="10"/>
        <c:noMultiLvlLbl val="0"/>
      </c:catAx>
      <c:valAx>
        <c:axId val="711240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1237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Resume!$E$1</c:f>
              <c:strCache>
                <c:ptCount val="1"/>
                <c:pt idx="0">
                  <c:v>Normal Surface/Slope</c:v>
                </c:pt>
              </c:strCache>
            </c:strRef>
          </c:tx>
          <c:marker>
            <c:symbol val="none"/>
          </c:marker>
          <c:yVal>
            <c:numRef>
              <c:f>Resume!$E$2:$E$100</c:f>
              <c:numCache>
                <c:formatCode>General</c:formatCode>
                <c:ptCount val="99"/>
                <c:pt idx="0">
                  <c:v>0.416929133858268</c:v>
                </c:pt>
                <c:pt idx="1">
                  <c:v>0.426377952755905</c:v>
                </c:pt>
                <c:pt idx="2">
                  <c:v>0.435146443514644</c:v>
                </c:pt>
                <c:pt idx="3">
                  <c:v>0.45021645021645</c:v>
                </c:pt>
                <c:pt idx="4">
                  <c:v>0.5</c:v>
                </c:pt>
                <c:pt idx="5">
                  <c:v>0.544502617801047</c:v>
                </c:pt>
                <c:pt idx="6">
                  <c:v>0.571428571428571</c:v>
                </c:pt>
                <c:pt idx="7">
                  <c:v>0.574033149171271</c:v>
                </c:pt>
                <c:pt idx="8">
                  <c:v>0.590909090909091</c:v>
                </c:pt>
                <c:pt idx="9">
                  <c:v>0.601156069364162</c:v>
                </c:pt>
                <c:pt idx="10">
                  <c:v>0.611764705882353</c:v>
                </c:pt>
                <c:pt idx="11">
                  <c:v>0.615384615384615</c:v>
                </c:pt>
                <c:pt idx="12">
                  <c:v>0.619047619047619</c:v>
                </c:pt>
                <c:pt idx="13">
                  <c:v>0.634146341463415</c:v>
                </c:pt>
                <c:pt idx="14">
                  <c:v>0.641975308641975</c:v>
                </c:pt>
                <c:pt idx="15">
                  <c:v>0.65</c:v>
                </c:pt>
                <c:pt idx="16">
                  <c:v>0.658227848101266</c:v>
                </c:pt>
                <c:pt idx="17">
                  <c:v>0.694805194805195</c:v>
                </c:pt>
                <c:pt idx="18">
                  <c:v>0.701298701298701</c:v>
                </c:pt>
                <c:pt idx="19">
                  <c:v>0.702702702702703</c:v>
                </c:pt>
                <c:pt idx="20">
                  <c:v>0.727272727272727</c:v>
                </c:pt>
                <c:pt idx="21">
                  <c:v>0.728472222222222</c:v>
                </c:pt>
                <c:pt idx="22">
                  <c:v>0.737588652482269</c:v>
                </c:pt>
                <c:pt idx="23">
                  <c:v>0.73943661971831</c:v>
                </c:pt>
                <c:pt idx="24">
                  <c:v>0.742857142857143</c:v>
                </c:pt>
                <c:pt idx="25">
                  <c:v>0.77037037037037</c:v>
                </c:pt>
                <c:pt idx="26">
                  <c:v>0.776119402985075</c:v>
                </c:pt>
                <c:pt idx="27">
                  <c:v>0.787878787878788</c:v>
                </c:pt>
                <c:pt idx="28">
                  <c:v>0.787878787878788</c:v>
                </c:pt>
                <c:pt idx="29">
                  <c:v>0.793893129770992</c:v>
                </c:pt>
                <c:pt idx="30">
                  <c:v>0.793893129770992</c:v>
                </c:pt>
                <c:pt idx="31">
                  <c:v>0.806201550387597</c:v>
                </c:pt>
                <c:pt idx="32">
                  <c:v>0.806201550387597</c:v>
                </c:pt>
                <c:pt idx="33">
                  <c:v>0.81437125748503</c:v>
                </c:pt>
                <c:pt idx="34">
                  <c:v>0.818897637795276</c:v>
                </c:pt>
                <c:pt idx="35">
                  <c:v>0.818897637795276</c:v>
                </c:pt>
                <c:pt idx="36">
                  <c:v>0.832</c:v>
                </c:pt>
                <c:pt idx="37">
                  <c:v>0.838709677419355</c:v>
                </c:pt>
                <c:pt idx="38">
                  <c:v>0.845528455284553</c:v>
                </c:pt>
                <c:pt idx="39">
                  <c:v>0.845528455284553</c:v>
                </c:pt>
                <c:pt idx="40">
                  <c:v>0.852459016393443</c:v>
                </c:pt>
                <c:pt idx="41">
                  <c:v>0.852459016393443</c:v>
                </c:pt>
                <c:pt idx="42">
                  <c:v>0.852459016393443</c:v>
                </c:pt>
                <c:pt idx="43">
                  <c:v>0.859504132231405</c:v>
                </c:pt>
                <c:pt idx="44">
                  <c:v>0.866666666666667</c:v>
                </c:pt>
                <c:pt idx="45">
                  <c:v>0.873949579831933</c:v>
                </c:pt>
                <c:pt idx="46">
                  <c:v>0.873949579831933</c:v>
                </c:pt>
                <c:pt idx="47">
                  <c:v>0.88</c:v>
                </c:pt>
                <c:pt idx="48">
                  <c:v>0.904347826086956</c:v>
                </c:pt>
                <c:pt idx="49">
                  <c:v>0.912280701754386</c:v>
                </c:pt>
                <c:pt idx="50">
                  <c:v>0.920353982300885</c:v>
                </c:pt>
                <c:pt idx="51">
                  <c:v>0.928571428571429</c:v>
                </c:pt>
                <c:pt idx="52">
                  <c:v>0.928571428571429</c:v>
                </c:pt>
                <c:pt idx="53">
                  <c:v>0.936936936936937</c:v>
                </c:pt>
                <c:pt idx="54">
                  <c:v>0.943859649122807</c:v>
                </c:pt>
                <c:pt idx="55">
                  <c:v>0.945454545454545</c:v>
                </c:pt>
                <c:pt idx="56">
                  <c:v>0.954128440366972</c:v>
                </c:pt>
                <c:pt idx="57">
                  <c:v>0.954128440366972</c:v>
                </c:pt>
                <c:pt idx="58">
                  <c:v>0.962962962962963</c:v>
                </c:pt>
                <c:pt idx="59">
                  <c:v>0.962962962962963</c:v>
                </c:pt>
                <c:pt idx="60">
                  <c:v>0.962962962962963</c:v>
                </c:pt>
                <c:pt idx="61">
                  <c:v>0.967592592592593</c:v>
                </c:pt>
                <c:pt idx="62">
                  <c:v>0.981132075471698</c:v>
                </c:pt>
                <c:pt idx="63">
                  <c:v>0.981132075471698</c:v>
                </c:pt>
                <c:pt idx="64">
                  <c:v>1.0</c:v>
                </c:pt>
                <c:pt idx="65">
                  <c:v>1.001923076923077</c:v>
                </c:pt>
                <c:pt idx="66">
                  <c:v>1.009708737864078</c:v>
                </c:pt>
                <c:pt idx="67">
                  <c:v>1.02970297029703</c:v>
                </c:pt>
                <c:pt idx="68">
                  <c:v>1.050505050505051</c:v>
                </c:pt>
                <c:pt idx="69">
                  <c:v>1.050505050505051</c:v>
                </c:pt>
                <c:pt idx="70">
                  <c:v>1.061224489795918</c:v>
                </c:pt>
                <c:pt idx="71">
                  <c:v>1.061224489795918</c:v>
                </c:pt>
                <c:pt idx="72">
                  <c:v>1.061224489795918</c:v>
                </c:pt>
                <c:pt idx="73">
                  <c:v>1.061224489795918</c:v>
                </c:pt>
                <c:pt idx="74">
                  <c:v>1.072164948453608</c:v>
                </c:pt>
                <c:pt idx="75">
                  <c:v>1.072164948453608</c:v>
                </c:pt>
                <c:pt idx="76">
                  <c:v>1.072164948453608</c:v>
                </c:pt>
                <c:pt idx="77">
                  <c:v>1.094736842105263</c:v>
                </c:pt>
                <c:pt idx="78">
                  <c:v>1.094736842105263</c:v>
                </c:pt>
                <c:pt idx="79">
                  <c:v>1.118279569892473</c:v>
                </c:pt>
                <c:pt idx="80">
                  <c:v>1.118279569892473</c:v>
                </c:pt>
                <c:pt idx="81">
                  <c:v>1.142857142857143</c:v>
                </c:pt>
                <c:pt idx="82">
                  <c:v>1.142857142857143</c:v>
                </c:pt>
                <c:pt idx="83">
                  <c:v>1.142857142857143</c:v>
                </c:pt>
                <c:pt idx="84">
                  <c:v>1.168539325842697</c:v>
                </c:pt>
                <c:pt idx="85">
                  <c:v>1.181818181818182</c:v>
                </c:pt>
                <c:pt idx="86">
                  <c:v>1.195402298850575</c:v>
                </c:pt>
                <c:pt idx="87">
                  <c:v>1.195402298850575</c:v>
                </c:pt>
                <c:pt idx="88">
                  <c:v>1.195402298850575</c:v>
                </c:pt>
                <c:pt idx="89">
                  <c:v>1.195402298850575</c:v>
                </c:pt>
                <c:pt idx="90">
                  <c:v>1.223529411764706</c:v>
                </c:pt>
                <c:pt idx="91">
                  <c:v>1.259036144578313</c:v>
                </c:pt>
                <c:pt idx="92">
                  <c:v>1.268292682926829</c:v>
                </c:pt>
                <c:pt idx="93">
                  <c:v>1.3</c:v>
                </c:pt>
                <c:pt idx="94">
                  <c:v>1.316455696202532</c:v>
                </c:pt>
                <c:pt idx="95">
                  <c:v>1.350649350649351</c:v>
                </c:pt>
                <c:pt idx="96">
                  <c:v>1.386666666666667</c:v>
                </c:pt>
                <c:pt idx="97">
                  <c:v>1.405405405405405</c:v>
                </c:pt>
                <c:pt idx="98">
                  <c:v>1.424657534246575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Resume!$F$1</c:f>
              <c:strCache>
                <c:ptCount val="1"/>
                <c:pt idx="0">
                  <c:v>Normal Surface/Flat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yVal>
            <c:numRef>
              <c:f>Resume!$F$2:$F$100</c:f>
              <c:numCache>
                <c:formatCode>General</c:formatCode>
                <c:ptCount val="99"/>
                <c:pt idx="0">
                  <c:v>0.452272727272727</c:v>
                </c:pt>
                <c:pt idx="1">
                  <c:v>0.472619047619048</c:v>
                </c:pt>
                <c:pt idx="2">
                  <c:v>0.535576923076923</c:v>
                </c:pt>
                <c:pt idx="3">
                  <c:v>0.543055555555556</c:v>
                </c:pt>
                <c:pt idx="4">
                  <c:v>0.543689320388349</c:v>
                </c:pt>
                <c:pt idx="5">
                  <c:v>0.554545454545455</c:v>
                </c:pt>
                <c:pt idx="6">
                  <c:v>0.580555555555555</c:v>
                </c:pt>
                <c:pt idx="7">
                  <c:v>0.589922480620155</c:v>
                </c:pt>
                <c:pt idx="8">
                  <c:v>0.639344262295082</c:v>
                </c:pt>
                <c:pt idx="9">
                  <c:v>0.639344262295082</c:v>
                </c:pt>
                <c:pt idx="10">
                  <c:v>0.645161290322581</c:v>
                </c:pt>
                <c:pt idx="11">
                  <c:v>0.660714285714286</c:v>
                </c:pt>
                <c:pt idx="12">
                  <c:v>0.665625</c:v>
                </c:pt>
                <c:pt idx="13">
                  <c:v>0.666101694915254</c:v>
                </c:pt>
                <c:pt idx="14">
                  <c:v>0.67741935483871</c:v>
                </c:pt>
                <c:pt idx="15">
                  <c:v>0.682926829268293</c:v>
                </c:pt>
                <c:pt idx="16">
                  <c:v>0.701754385964912</c:v>
                </c:pt>
                <c:pt idx="17">
                  <c:v>0.709090909090909</c:v>
                </c:pt>
                <c:pt idx="18">
                  <c:v>0.710714285714286</c:v>
                </c:pt>
                <c:pt idx="19">
                  <c:v>0.717948717948718</c:v>
                </c:pt>
                <c:pt idx="20">
                  <c:v>0.717948717948718</c:v>
                </c:pt>
                <c:pt idx="21">
                  <c:v>0.717948717948718</c:v>
                </c:pt>
                <c:pt idx="22">
                  <c:v>0.722222222222222</c:v>
                </c:pt>
                <c:pt idx="23">
                  <c:v>0.727272727272727</c:v>
                </c:pt>
                <c:pt idx="24">
                  <c:v>0.727272727272727</c:v>
                </c:pt>
                <c:pt idx="25">
                  <c:v>0.735849056603773</c:v>
                </c:pt>
                <c:pt idx="26">
                  <c:v>0.735849056603773</c:v>
                </c:pt>
                <c:pt idx="27">
                  <c:v>0.746666666666667</c:v>
                </c:pt>
                <c:pt idx="28">
                  <c:v>0.756756756756757</c:v>
                </c:pt>
                <c:pt idx="29">
                  <c:v>0.767123287671233</c:v>
                </c:pt>
                <c:pt idx="30">
                  <c:v>0.769230769230769</c:v>
                </c:pt>
                <c:pt idx="31">
                  <c:v>0.772602739726027</c:v>
                </c:pt>
                <c:pt idx="32">
                  <c:v>0.777777777777778</c:v>
                </c:pt>
                <c:pt idx="33">
                  <c:v>0.778205128205128</c:v>
                </c:pt>
                <c:pt idx="34">
                  <c:v>0.78</c:v>
                </c:pt>
                <c:pt idx="35">
                  <c:v>0.8</c:v>
                </c:pt>
                <c:pt idx="36">
                  <c:v>0.8</c:v>
                </c:pt>
                <c:pt idx="37">
                  <c:v>0.811594202898551</c:v>
                </c:pt>
                <c:pt idx="38">
                  <c:v>0.816666666666667</c:v>
                </c:pt>
                <c:pt idx="39">
                  <c:v>0.81875</c:v>
                </c:pt>
                <c:pt idx="40">
                  <c:v>0.82280701754386</c:v>
                </c:pt>
                <c:pt idx="41">
                  <c:v>0.829787234042553</c:v>
                </c:pt>
                <c:pt idx="42">
                  <c:v>0.829787234042553</c:v>
                </c:pt>
                <c:pt idx="43">
                  <c:v>0.835820895522388</c:v>
                </c:pt>
                <c:pt idx="44">
                  <c:v>0.842857142857143</c:v>
                </c:pt>
                <c:pt idx="45">
                  <c:v>0.851388888888889</c:v>
                </c:pt>
                <c:pt idx="46">
                  <c:v>0.861538461538462</c:v>
                </c:pt>
                <c:pt idx="47">
                  <c:v>0.869565217391304</c:v>
                </c:pt>
                <c:pt idx="48">
                  <c:v>0.869565217391304</c:v>
                </c:pt>
                <c:pt idx="49">
                  <c:v>0.875</c:v>
                </c:pt>
                <c:pt idx="50">
                  <c:v>0.876086956521739</c:v>
                </c:pt>
                <c:pt idx="51">
                  <c:v>0.888888888888889</c:v>
                </c:pt>
                <c:pt idx="52">
                  <c:v>0.903225806451613</c:v>
                </c:pt>
                <c:pt idx="53">
                  <c:v>0.918032786885246</c:v>
                </c:pt>
                <c:pt idx="54">
                  <c:v>0.928571428571429</c:v>
                </c:pt>
                <c:pt idx="55">
                  <c:v>0.928571428571429</c:v>
                </c:pt>
                <c:pt idx="56">
                  <c:v>0.930952380952381</c:v>
                </c:pt>
                <c:pt idx="57">
                  <c:v>0.933333333333333</c:v>
                </c:pt>
                <c:pt idx="58">
                  <c:v>0.938095238095238</c:v>
                </c:pt>
                <c:pt idx="59">
                  <c:v>0.947540983606557</c:v>
                </c:pt>
                <c:pt idx="60">
                  <c:v>0.953448275862069</c:v>
                </c:pt>
                <c:pt idx="61">
                  <c:v>0.96551724137931</c:v>
                </c:pt>
                <c:pt idx="62">
                  <c:v>0.96551724137931</c:v>
                </c:pt>
                <c:pt idx="63">
                  <c:v>0.984931506849315</c:v>
                </c:pt>
                <c:pt idx="64">
                  <c:v>0.995</c:v>
                </c:pt>
                <c:pt idx="65">
                  <c:v>0.997560975609756</c:v>
                </c:pt>
                <c:pt idx="66">
                  <c:v>1.0</c:v>
                </c:pt>
                <c:pt idx="67">
                  <c:v>1.0</c:v>
                </c:pt>
                <c:pt idx="68">
                  <c:v>1.028571428571428</c:v>
                </c:pt>
                <c:pt idx="69">
                  <c:v>1.035185185185185</c:v>
                </c:pt>
                <c:pt idx="70">
                  <c:v>1.038461538461539</c:v>
                </c:pt>
                <c:pt idx="71">
                  <c:v>1.040909090909091</c:v>
                </c:pt>
                <c:pt idx="72">
                  <c:v>1.056603773584906</c:v>
                </c:pt>
                <c:pt idx="73">
                  <c:v>1.074626865671642</c:v>
                </c:pt>
                <c:pt idx="74">
                  <c:v>1.074626865671642</c:v>
                </c:pt>
                <c:pt idx="75">
                  <c:v>1.098039215686275</c:v>
                </c:pt>
                <c:pt idx="76">
                  <c:v>1.098039215686275</c:v>
                </c:pt>
                <c:pt idx="77">
                  <c:v>1.114285714285714</c:v>
                </c:pt>
                <c:pt idx="78">
                  <c:v>1.114285714285714</c:v>
                </c:pt>
                <c:pt idx="79">
                  <c:v>1.12</c:v>
                </c:pt>
                <c:pt idx="80">
                  <c:v>1.12</c:v>
                </c:pt>
                <c:pt idx="81">
                  <c:v>1.12</c:v>
                </c:pt>
                <c:pt idx="82">
                  <c:v>1.12</c:v>
                </c:pt>
                <c:pt idx="83">
                  <c:v>1.131428571428571</c:v>
                </c:pt>
                <c:pt idx="84">
                  <c:v>1.147058823529412</c:v>
                </c:pt>
                <c:pt idx="85">
                  <c:v>1.166666666666667</c:v>
                </c:pt>
                <c:pt idx="86">
                  <c:v>1.166666666666667</c:v>
                </c:pt>
                <c:pt idx="87">
                  <c:v>1.166666666666667</c:v>
                </c:pt>
                <c:pt idx="88">
                  <c:v>1.166666666666667</c:v>
                </c:pt>
                <c:pt idx="89">
                  <c:v>1.166666666666667</c:v>
                </c:pt>
                <c:pt idx="90">
                  <c:v>1.181818181818182</c:v>
                </c:pt>
                <c:pt idx="91">
                  <c:v>1.191489361702128</c:v>
                </c:pt>
                <c:pt idx="92">
                  <c:v>1.21875</c:v>
                </c:pt>
                <c:pt idx="93">
                  <c:v>1.362068965517241</c:v>
                </c:pt>
                <c:pt idx="94">
                  <c:v>1.391304347826087</c:v>
                </c:pt>
                <c:pt idx="95">
                  <c:v>1.4</c:v>
                </c:pt>
                <c:pt idx="96">
                  <c:v>1.425</c:v>
                </c:pt>
                <c:pt idx="97">
                  <c:v>1.435897435897436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Resume!$G$1</c:f>
              <c:strCache>
                <c:ptCount val="1"/>
                <c:pt idx="0">
                  <c:v>Ballast/Flat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yVal>
            <c:numRef>
              <c:f>Resume!$G$2:$G$100</c:f>
              <c:numCache>
                <c:formatCode>General</c:formatCode>
                <c:ptCount val="99"/>
                <c:pt idx="0">
                  <c:v>0.5</c:v>
                </c:pt>
                <c:pt idx="1">
                  <c:v>0.527027027027027</c:v>
                </c:pt>
                <c:pt idx="2">
                  <c:v>0.551612903225806</c:v>
                </c:pt>
                <c:pt idx="3">
                  <c:v>0.588888888888889</c:v>
                </c:pt>
                <c:pt idx="4">
                  <c:v>0.59</c:v>
                </c:pt>
                <c:pt idx="5">
                  <c:v>0.6</c:v>
                </c:pt>
                <c:pt idx="6">
                  <c:v>0.625</c:v>
                </c:pt>
                <c:pt idx="7">
                  <c:v>0.641463414634146</c:v>
                </c:pt>
                <c:pt idx="8">
                  <c:v>0.648648648648649</c:v>
                </c:pt>
                <c:pt idx="9">
                  <c:v>0.680851063829787</c:v>
                </c:pt>
                <c:pt idx="10">
                  <c:v>0.685185185185185</c:v>
                </c:pt>
                <c:pt idx="11">
                  <c:v>0.689230769230769</c:v>
                </c:pt>
                <c:pt idx="12">
                  <c:v>0.727272727272727</c:v>
                </c:pt>
                <c:pt idx="13">
                  <c:v>0.727272727272727</c:v>
                </c:pt>
                <c:pt idx="14">
                  <c:v>0.733333333333333</c:v>
                </c:pt>
                <c:pt idx="15">
                  <c:v>0.761904761904762</c:v>
                </c:pt>
                <c:pt idx="16">
                  <c:v>0.769230769230769</c:v>
                </c:pt>
                <c:pt idx="17">
                  <c:v>0.786885245901639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  <c:pt idx="21">
                  <c:v>0.816666666666667</c:v>
                </c:pt>
                <c:pt idx="22">
                  <c:v>0.827586206896552</c:v>
                </c:pt>
                <c:pt idx="23">
                  <c:v>0.888888888888889</c:v>
                </c:pt>
                <c:pt idx="24">
                  <c:v>0.918032786885246</c:v>
                </c:pt>
                <c:pt idx="25">
                  <c:v>0.923076923076923</c:v>
                </c:pt>
                <c:pt idx="26">
                  <c:v>0.942105263157895</c:v>
                </c:pt>
                <c:pt idx="27">
                  <c:v>0.96</c:v>
                </c:pt>
                <c:pt idx="28">
                  <c:v>0.96</c:v>
                </c:pt>
                <c:pt idx="29">
                  <c:v>0.96</c:v>
                </c:pt>
                <c:pt idx="30">
                  <c:v>0.96969696969697</c:v>
                </c:pt>
                <c:pt idx="31">
                  <c:v>0.975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1.013636363636364</c:v>
                </c:pt>
                <c:pt idx="38">
                  <c:v>1.066666666666667</c:v>
                </c:pt>
                <c:pt idx="39">
                  <c:v>1.090909090909091</c:v>
                </c:pt>
                <c:pt idx="40">
                  <c:v>1.142857142857143</c:v>
                </c:pt>
                <c:pt idx="41">
                  <c:v>1.142857142857143</c:v>
                </c:pt>
                <c:pt idx="42">
                  <c:v>1.142857142857143</c:v>
                </c:pt>
                <c:pt idx="43">
                  <c:v>1.189473684210526</c:v>
                </c:pt>
                <c:pt idx="44">
                  <c:v>1.2</c:v>
                </c:pt>
                <c:pt idx="45">
                  <c:v>1.333333333333333</c:v>
                </c:pt>
                <c:pt idx="46">
                  <c:v>1.333333333333333</c:v>
                </c:pt>
                <c:pt idx="47">
                  <c:v>1.375</c:v>
                </c:pt>
                <c:pt idx="48">
                  <c:v>1.378571428571429</c:v>
                </c:pt>
                <c:pt idx="49">
                  <c:v>1.5</c:v>
                </c:pt>
                <c:pt idx="50">
                  <c:v>1.56923076923077</c:v>
                </c:pt>
                <c:pt idx="51">
                  <c:v>1.818181818181818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1283320"/>
        <c:axId val="711288840"/>
      </c:scatterChart>
      <c:valAx>
        <c:axId val="711283320"/>
        <c:scaling>
          <c:orientation val="minMax"/>
          <c:max val="100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Participants</a:t>
                </a:r>
              </a:p>
            </c:rich>
          </c:tx>
          <c:overlay val="0"/>
        </c:title>
        <c:majorTickMark val="out"/>
        <c:minorTickMark val="none"/>
        <c:tickLblPos val="nextTo"/>
        <c:crossAx val="711288840"/>
        <c:crosses val="autoZero"/>
        <c:crossBetween val="midCat"/>
        <c:majorUnit val="10.0"/>
      </c:valAx>
      <c:valAx>
        <c:axId val="7112888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Walking speed (m/s)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1283320"/>
        <c:crosses val="autoZero"/>
        <c:crossBetween val="midCat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487680</xdr:colOff>
      <xdr:row>20</xdr:row>
      <xdr:rowOff>175260</xdr:rowOff>
    </xdr:from>
    <xdr:to>
      <xdr:col>20</xdr:col>
      <xdr:colOff>182880</xdr:colOff>
      <xdr:row>35</xdr:row>
      <xdr:rowOff>175260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579120</xdr:colOff>
      <xdr:row>36</xdr:row>
      <xdr:rowOff>99060</xdr:rowOff>
    </xdr:from>
    <xdr:to>
      <xdr:col>20</xdr:col>
      <xdr:colOff>274320</xdr:colOff>
      <xdr:row>51</xdr:row>
      <xdr:rowOff>99060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525780</xdr:colOff>
      <xdr:row>52</xdr:row>
      <xdr:rowOff>22860</xdr:rowOff>
    </xdr:from>
    <xdr:to>
      <xdr:col>20</xdr:col>
      <xdr:colOff>220980</xdr:colOff>
      <xdr:row>67</xdr:row>
      <xdr:rowOff>22860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487680</xdr:colOff>
      <xdr:row>2</xdr:row>
      <xdr:rowOff>83820</xdr:rowOff>
    </xdr:from>
    <xdr:to>
      <xdr:col>19</xdr:col>
      <xdr:colOff>586740</xdr:colOff>
      <xdr:row>19</xdr:row>
      <xdr:rowOff>106680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topLeftCell="A81" workbookViewId="0">
      <selection activeCell="N112" sqref="N112"/>
    </sheetView>
  </sheetViews>
  <sheetFormatPr baseColWidth="10" defaultColWidth="8.83203125" defaultRowHeight="14" x14ac:dyDescent="0"/>
  <cols>
    <col min="1" max="2" width="8.83203125" style="6"/>
    <col min="3" max="3" width="10.5" style="6" customWidth="1"/>
    <col min="4" max="4" width="7.6640625" style="6" bestFit="1" customWidth="1"/>
    <col min="5" max="5" width="14.5" style="6" bestFit="1" customWidth="1"/>
    <col min="6" max="6" width="11.33203125" style="6" bestFit="1" customWidth="1"/>
    <col min="7" max="7" width="11.5" style="6" bestFit="1" customWidth="1"/>
    <col min="8" max="8" width="7.6640625" style="6" bestFit="1" customWidth="1"/>
    <col min="9" max="9" width="14.5" style="6" bestFit="1" customWidth="1"/>
    <col min="10" max="10" width="11.33203125" style="6" bestFit="1" customWidth="1"/>
    <col min="11" max="11" width="9.83203125" style="6" customWidth="1"/>
    <col min="12" max="12" width="7.6640625" style="6" bestFit="1" customWidth="1"/>
    <col min="13" max="13" width="14.5" style="6" bestFit="1" customWidth="1"/>
    <col min="14" max="14" width="11.33203125" style="6" bestFit="1" customWidth="1"/>
    <col min="15" max="15" width="8.83203125" style="32"/>
    <col min="16" max="16384" width="8.83203125" style="6"/>
  </cols>
  <sheetData>
    <row r="1" spans="1:15" ht="15" thickBot="1">
      <c r="C1" s="3" t="s">
        <v>9</v>
      </c>
      <c r="D1" s="4"/>
      <c r="E1" s="4"/>
      <c r="G1" s="6" t="s">
        <v>4</v>
      </c>
      <c r="J1" s="8"/>
    </row>
    <row r="2" spans="1:15">
      <c r="A2" s="5" t="s">
        <v>5</v>
      </c>
      <c r="C2" s="9" t="s">
        <v>8</v>
      </c>
      <c r="D2" s="10"/>
      <c r="E2" s="10"/>
      <c r="F2" s="11"/>
      <c r="G2" s="9" t="s">
        <v>10</v>
      </c>
      <c r="H2" s="10"/>
      <c r="I2" s="10"/>
      <c r="J2" s="11"/>
      <c r="K2" s="9" t="s">
        <v>11</v>
      </c>
      <c r="L2" s="15"/>
      <c r="M2" s="15"/>
      <c r="N2" s="16"/>
    </row>
    <row r="3" spans="1:15" ht="15" thickBot="1">
      <c r="A3" s="6" t="s">
        <v>6</v>
      </c>
      <c r="B3" s="6" t="s">
        <v>7</v>
      </c>
      <c r="C3" s="12" t="s">
        <v>0</v>
      </c>
      <c r="D3" s="13" t="s">
        <v>1</v>
      </c>
      <c r="E3" s="13" t="s">
        <v>3</v>
      </c>
      <c r="F3" s="14" t="s">
        <v>2</v>
      </c>
      <c r="G3" s="12" t="s">
        <v>0</v>
      </c>
      <c r="H3" s="13" t="s">
        <v>1</v>
      </c>
      <c r="I3" s="13" t="s">
        <v>3</v>
      </c>
      <c r="J3" s="14" t="s">
        <v>2</v>
      </c>
      <c r="K3" s="12" t="s">
        <v>0</v>
      </c>
      <c r="L3" s="13" t="s">
        <v>1</v>
      </c>
      <c r="M3" s="13" t="s">
        <v>3</v>
      </c>
      <c r="N3" s="14" t="s">
        <v>2</v>
      </c>
    </row>
    <row r="4" spans="1:15">
      <c r="A4" s="7">
        <f>D4+H4+L4</f>
        <v>128</v>
      </c>
      <c r="B4" s="7">
        <f>E4+I4+M4</f>
        <v>176.5</v>
      </c>
      <c r="C4" s="17">
        <v>1</v>
      </c>
      <c r="D4" s="20">
        <v>83</v>
      </c>
      <c r="E4" s="20">
        <v>104.5</v>
      </c>
      <c r="F4" s="21">
        <f>E4/D4</f>
        <v>1.2590361445783131</v>
      </c>
      <c r="G4" s="17">
        <v>1</v>
      </c>
      <c r="H4" s="20">
        <v>23</v>
      </c>
      <c r="I4" s="20">
        <v>32</v>
      </c>
      <c r="J4" s="21">
        <f>I4/H4</f>
        <v>1.3913043478260869</v>
      </c>
      <c r="K4" s="17">
        <v>1</v>
      </c>
      <c r="L4" s="20">
        <v>22</v>
      </c>
      <c r="M4" s="20">
        <v>40</v>
      </c>
      <c r="N4" s="21">
        <f>M4/L4</f>
        <v>1.8181818181818181</v>
      </c>
      <c r="O4" s="32">
        <v>1</v>
      </c>
    </row>
    <row r="5" spans="1:15">
      <c r="A5" s="7">
        <f t="shared" ref="A5:A68" si="0">D5+H5+L5</f>
        <v>217</v>
      </c>
      <c r="B5" s="7">
        <f>E5+I5+M5</f>
        <v>176</v>
      </c>
      <c r="C5" s="18">
        <v>2</v>
      </c>
      <c r="D5" s="1">
        <v>167</v>
      </c>
      <c r="E5" s="1">
        <v>136</v>
      </c>
      <c r="F5" s="22">
        <f>E5/D5</f>
        <v>0.81437125748502992</v>
      </c>
      <c r="G5" s="18">
        <v>2</v>
      </c>
      <c r="H5" s="1">
        <v>40</v>
      </c>
      <c r="I5" s="1">
        <v>32</v>
      </c>
      <c r="J5" s="22">
        <f>I5/H5</f>
        <v>0.8</v>
      </c>
      <c r="K5" s="18">
        <v>2</v>
      </c>
      <c r="L5" s="1">
        <v>10</v>
      </c>
      <c r="M5" s="1">
        <v>8</v>
      </c>
      <c r="N5" s="22">
        <f>M5/L5</f>
        <v>0.8</v>
      </c>
      <c r="O5" s="32">
        <v>2</v>
      </c>
    </row>
    <row r="6" spans="1:15">
      <c r="A6" s="2">
        <f>D6+H6+L6+26</f>
        <v>286</v>
      </c>
      <c r="B6" s="7">
        <f t="shared" ref="B6:B69" si="1">E6+I6+M6</f>
        <v>186</v>
      </c>
      <c r="C6" s="18">
        <v>3</v>
      </c>
      <c r="D6" s="1">
        <v>154</v>
      </c>
      <c r="E6" s="1">
        <v>107</v>
      </c>
      <c r="F6" s="22">
        <f>E6/D6</f>
        <v>0.69480519480519476</v>
      </c>
      <c r="G6" s="18">
        <v>3</v>
      </c>
      <c r="H6" s="1">
        <v>54</v>
      </c>
      <c r="I6" s="1">
        <v>39</v>
      </c>
      <c r="J6" s="22">
        <f>I6/H6</f>
        <v>0.72222222222222221</v>
      </c>
      <c r="K6" s="18">
        <v>3</v>
      </c>
      <c r="L6" s="1">
        <v>52</v>
      </c>
      <c r="M6" s="1">
        <v>40</v>
      </c>
      <c r="N6" s="22">
        <f>M6/L6</f>
        <v>0.76923076923076927</v>
      </c>
      <c r="O6" s="32">
        <v>3</v>
      </c>
    </row>
    <row r="7" spans="1:15">
      <c r="A7" s="2">
        <f>D7+H7+L7+5</f>
        <v>194</v>
      </c>
      <c r="B7" s="7">
        <f t="shared" si="1"/>
        <v>167</v>
      </c>
      <c r="C7" s="18">
        <v>4</v>
      </c>
      <c r="D7" s="1">
        <v>109</v>
      </c>
      <c r="E7" s="1">
        <v>104</v>
      </c>
      <c r="F7" s="22">
        <f t="shared" ref="F7:F70" si="2">E7/D7</f>
        <v>0.95412844036697253</v>
      </c>
      <c r="G7" s="18">
        <v>4</v>
      </c>
      <c r="H7" s="1">
        <v>50</v>
      </c>
      <c r="I7" s="1">
        <v>39</v>
      </c>
      <c r="J7" s="22">
        <f t="shared" ref="J7:J70" si="3">I7/H7</f>
        <v>0.78</v>
      </c>
      <c r="K7" s="18">
        <v>4</v>
      </c>
      <c r="L7" s="1">
        <v>30</v>
      </c>
      <c r="M7" s="1">
        <v>24</v>
      </c>
      <c r="N7" s="22">
        <f t="shared" ref="N7:N70" si="4">M7/L7</f>
        <v>0.8</v>
      </c>
      <c r="O7" s="32">
        <v>4</v>
      </c>
    </row>
    <row r="8" spans="1:15">
      <c r="A8" s="7">
        <f t="shared" si="0"/>
        <v>193</v>
      </c>
      <c r="B8" s="7">
        <f t="shared" si="1"/>
        <v>160.4</v>
      </c>
      <c r="C8" s="18">
        <v>5</v>
      </c>
      <c r="D8" s="1">
        <v>120</v>
      </c>
      <c r="E8" s="1">
        <v>104</v>
      </c>
      <c r="F8" s="22">
        <f t="shared" si="2"/>
        <v>0.8666666666666667</v>
      </c>
      <c r="G8" s="18">
        <v>5</v>
      </c>
      <c r="H8" s="1">
        <v>73</v>
      </c>
      <c r="I8" s="1">
        <v>56.4</v>
      </c>
      <c r="J8" s="22">
        <f t="shared" si="3"/>
        <v>0.77260273972602733</v>
      </c>
      <c r="K8" s="18">
        <v>5</v>
      </c>
      <c r="L8" s="1"/>
      <c r="M8" s="1"/>
      <c r="N8" s="22"/>
    </row>
    <row r="9" spans="1:15">
      <c r="A9" s="2">
        <f>D9+H9+L9+21</f>
        <v>293</v>
      </c>
      <c r="B9" s="7">
        <f t="shared" si="1"/>
        <v>199.5</v>
      </c>
      <c r="C9" s="18">
        <v>6</v>
      </c>
      <c r="D9" s="1">
        <v>124</v>
      </c>
      <c r="E9" s="1">
        <v>104</v>
      </c>
      <c r="F9" s="22">
        <f t="shared" si="2"/>
        <v>0.83870967741935487</v>
      </c>
      <c r="G9" s="18">
        <v>6</v>
      </c>
      <c r="H9" s="1">
        <v>84</v>
      </c>
      <c r="I9" s="1">
        <v>55.5</v>
      </c>
      <c r="J9" s="22">
        <f t="shared" si="3"/>
        <v>0.6607142857142857</v>
      </c>
      <c r="K9" s="18">
        <v>6</v>
      </c>
      <c r="L9" s="1">
        <v>64</v>
      </c>
      <c r="M9" s="1">
        <v>40</v>
      </c>
      <c r="N9" s="22">
        <f t="shared" si="4"/>
        <v>0.625</v>
      </c>
      <c r="O9" s="32">
        <v>5</v>
      </c>
    </row>
    <row r="10" spans="1:15">
      <c r="A10" s="7">
        <f t="shared" si="0"/>
        <v>169</v>
      </c>
      <c r="B10" s="7">
        <f t="shared" si="1"/>
        <v>176</v>
      </c>
      <c r="C10" s="18">
        <v>7</v>
      </c>
      <c r="D10" s="1">
        <v>99</v>
      </c>
      <c r="E10" s="1">
        <v>104</v>
      </c>
      <c r="F10" s="22">
        <f t="shared" si="2"/>
        <v>1.0505050505050506</v>
      </c>
      <c r="G10" s="18">
        <v>7</v>
      </c>
      <c r="H10" s="1">
        <v>70</v>
      </c>
      <c r="I10" s="1">
        <v>72</v>
      </c>
      <c r="J10" s="22">
        <f t="shared" si="3"/>
        <v>1.0285714285714285</v>
      </c>
      <c r="K10" s="18">
        <v>7</v>
      </c>
      <c r="L10" s="1"/>
      <c r="M10" s="1"/>
      <c r="N10" s="22"/>
    </row>
    <row r="11" spans="1:15">
      <c r="A11" s="2">
        <f>D11+H11+L11+8</f>
        <v>257</v>
      </c>
      <c r="B11" s="7">
        <f t="shared" si="1"/>
        <v>167</v>
      </c>
      <c r="C11" s="18">
        <v>8</v>
      </c>
      <c r="D11" s="1">
        <v>148</v>
      </c>
      <c r="E11" s="1">
        <v>104</v>
      </c>
      <c r="F11" s="22">
        <f t="shared" si="2"/>
        <v>0.70270270270270274</v>
      </c>
      <c r="G11" s="18">
        <v>8</v>
      </c>
      <c r="H11" s="1">
        <v>61</v>
      </c>
      <c r="I11" s="1">
        <v>39</v>
      </c>
      <c r="J11" s="22">
        <f t="shared" si="3"/>
        <v>0.63934426229508201</v>
      </c>
      <c r="K11" s="18">
        <v>8</v>
      </c>
      <c r="L11" s="1">
        <v>40</v>
      </c>
      <c r="M11" s="1">
        <v>24</v>
      </c>
      <c r="N11" s="22">
        <f t="shared" si="4"/>
        <v>0.6</v>
      </c>
      <c r="O11" s="32">
        <v>6</v>
      </c>
    </row>
    <row r="12" spans="1:15">
      <c r="A12" s="7">
        <f t="shared" si="0"/>
        <v>158</v>
      </c>
      <c r="B12" s="7">
        <f t="shared" si="1"/>
        <v>160</v>
      </c>
      <c r="C12" s="18">
        <v>9</v>
      </c>
      <c r="D12" s="1">
        <v>108</v>
      </c>
      <c r="E12" s="1">
        <v>104</v>
      </c>
      <c r="F12" s="22">
        <f t="shared" si="2"/>
        <v>0.96296296296296291</v>
      </c>
      <c r="G12" s="18">
        <v>9</v>
      </c>
      <c r="H12" s="1">
        <v>50</v>
      </c>
      <c r="I12" s="1">
        <v>56</v>
      </c>
      <c r="J12" s="22">
        <f t="shared" si="3"/>
        <v>1.1200000000000001</v>
      </c>
      <c r="K12" s="18">
        <v>9</v>
      </c>
      <c r="L12" s="1"/>
      <c r="M12" s="1"/>
      <c r="N12" s="22"/>
    </row>
    <row r="13" spans="1:15">
      <c r="A13" s="7">
        <f t="shared" si="0"/>
        <v>242</v>
      </c>
      <c r="B13" s="7">
        <f t="shared" si="1"/>
        <v>160</v>
      </c>
      <c r="C13" s="18">
        <v>10</v>
      </c>
      <c r="D13" s="1">
        <v>168</v>
      </c>
      <c r="E13" s="1">
        <v>104</v>
      </c>
      <c r="F13" s="22">
        <f t="shared" si="2"/>
        <v>0.61904761904761907</v>
      </c>
      <c r="G13" s="18">
        <v>10</v>
      </c>
      <c r="H13" s="1">
        <v>74</v>
      </c>
      <c r="I13" s="1">
        <v>56</v>
      </c>
      <c r="J13" s="22">
        <f t="shared" si="3"/>
        <v>0.7567567567567568</v>
      </c>
      <c r="K13" s="18">
        <v>10</v>
      </c>
      <c r="L13" s="1"/>
      <c r="M13" s="1"/>
      <c r="N13" s="22"/>
    </row>
    <row r="14" spans="1:15">
      <c r="A14" s="7">
        <f t="shared" si="0"/>
        <v>254</v>
      </c>
      <c r="B14" s="7">
        <f t="shared" si="1"/>
        <v>108.3</v>
      </c>
      <c r="C14" s="27">
        <v>11</v>
      </c>
      <c r="D14" s="25">
        <v>254</v>
      </c>
      <c r="E14" s="25">
        <v>108.3</v>
      </c>
      <c r="F14" s="28">
        <f t="shared" si="2"/>
        <v>0.42637795275590551</v>
      </c>
      <c r="G14" s="27">
        <v>11</v>
      </c>
      <c r="H14" s="29"/>
      <c r="I14" s="29"/>
      <c r="J14" s="28"/>
      <c r="K14" s="27">
        <v>11</v>
      </c>
      <c r="L14" s="29"/>
      <c r="M14" s="29"/>
      <c r="N14" s="28"/>
    </row>
    <row r="15" spans="1:15">
      <c r="A15" s="7">
        <f t="shared" si="0"/>
        <v>189</v>
      </c>
      <c r="B15" s="7">
        <f t="shared" si="1"/>
        <v>161.6</v>
      </c>
      <c r="C15" s="18">
        <v>12</v>
      </c>
      <c r="D15" s="1">
        <v>120</v>
      </c>
      <c r="E15" s="1">
        <v>105.6</v>
      </c>
      <c r="F15" s="22">
        <f t="shared" si="2"/>
        <v>0.88</v>
      </c>
      <c r="G15" s="18">
        <v>12</v>
      </c>
      <c r="H15" s="1">
        <v>69</v>
      </c>
      <c r="I15" s="1">
        <v>56</v>
      </c>
      <c r="J15" s="22">
        <f t="shared" si="3"/>
        <v>0.81159420289855078</v>
      </c>
      <c r="K15" s="18">
        <v>12</v>
      </c>
      <c r="L15" s="1"/>
      <c r="M15" s="1"/>
      <c r="N15" s="22"/>
    </row>
    <row r="16" spans="1:15">
      <c r="A16" s="7">
        <f t="shared" si="0"/>
        <v>149</v>
      </c>
      <c r="B16" s="7">
        <f t="shared" si="1"/>
        <v>160</v>
      </c>
      <c r="C16" s="18">
        <v>13</v>
      </c>
      <c r="D16" s="1">
        <v>85</v>
      </c>
      <c r="E16" s="1">
        <v>104</v>
      </c>
      <c r="F16" s="22">
        <f t="shared" si="2"/>
        <v>1.223529411764706</v>
      </c>
      <c r="G16" s="18">
        <v>13</v>
      </c>
      <c r="H16" s="1">
        <v>64</v>
      </c>
      <c r="I16" s="1">
        <v>56</v>
      </c>
      <c r="J16" s="22">
        <f t="shared" si="3"/>
        <v>0.875</v>
      </c>
      <c r="K16" s="18">
        <v>13</v>
      </c>
      <c r="L16" s="1"/>
      <c r="M16" s="1"/>
      <c r="N16" s="22"/>
    </row>
    <row r="17" spans="1:15">
      <c r="A17" s="7">
        <f t="shared" si="0"/>
        <v>146</v>
      </c>
      <c r="B17" s="7">
        <f t="shared" si="1"/>
        <v>160</v>
      </c>
      <c r="C17" s="18">
        <v>14</v>
      </c>
      <c r="D17" s="1">
        <v>98</v>
      </c>
      <c r="E17" s="1">
        <v>104</v>
      </c>
      <c r="F17" s="22">
        <f t="shared" si="2"/>
        <v>1.0612244897959184</v>
      </c>
      <c r="G17" s="18">
        <v>14</v>
      </c>
      <c r="H17" s="1">
        <v>48</v>
      </c>
      <c r="I17" s="1">
        <v>56</v>
      </c>
      <c r="J17" s="22">
        <f t="shared" si="3"/>
        <v>1.1666666666666667</v>
      </c>
      <c r="K17" s="18">
        <v>14</v>
      </c>
      <c r="L17" s="1"/>
      <c r="M17" s="1"/>
      <c r="N17" s="22"/>
    </row>
    <row r="18" spans="1:15">
      <c r="A18" s="7">
        <f t="shared" si="0"/>
        <v>201</v>
      </c>
      <c r="B18" s="7">
        <f t="shared" si="1"/>
        <v>160</v>
      </c>
      <c r="C18" s="18">
        <v>15</v>
      </c>
      <c r="D18" s="1">
        <v>140</v>
      </c>
      <c r="E18" s="1">
        <v>104</v>
      </c>
      <c r="F18" s="22">
        <f t="shared" si="2"/>
        <v>0.74285714285714288</v>
      </c>
      <c r="G18" s="18">
        <v>15</v>
      </c>
      <c r="H18" s="1">
        <v>61</v>
      </c>
      <c r="I18" s="1">
        <v>56</v>
      </c>
      <c r="J18" s="22">
        <f t="shared" si="3"/>
        <v>0.91803278688524592</v>
      </c>
      <c r="K18" s="18">
        <v>15</v>
      </c>
      <c r="L18" s="1"/>
      <c r="M18" s="1"/>
      <c r="N18" s="22"/>
    </row>
    <row r="19" spans="1:15">
      <c r="A19" s="7">
        <f t="shared" si="0"/>
        <v>226</v>
      </c>
      <c r="B19" s="7">
        <f t="shared" si="1"/>
        <v>164.7</v>
      </c>
      <c r="C19" s="18">
        <v>16</v>
      </c>
      <c r="D19" s="1">
        <v>142</v>
      </c>
      <c r="E19" s="1">
        <v>105</v>
      </c>
      <c r="F19" s="22">
        <f t="shared" si="2"/>
        <v>0.73943661971830987</v>
      </c>
      <c r="G19" s="18">
        <v>16</v>
      </c>
      <c r="H19" s="1">
        <v>84</v>
      </c>
      <c r="I19" s="1">
        <v>59.7</v>
      </c>
      <c r="J19" s="22">
        <f t="shared" si="3"/>
        <v>0.71071428571428574</v>
      </c>
      <c r="K19" s="18">
        <v>16</v>
      </c>
      <c r="L19" s="1"/>
      <c r="M19" s="1"/>
      <c r="N19" s="22"/>
    </row>
    <row r="20" spans="1:15">
      <c r="A20" s="7">
        <f t="shared" si="0"/>
        <v>112</v>
      </c>
      <c r="B20" s="7">
        <f t="shared" si="1"/>
        <v>160</v>
      </c>
      <c r="C20" s="18">
        <v>17</v>
      </c>
      <c r="D20" s="1">
        <v>73</v>
      </c>
      <c r="E20" s="1">
        <v>104</v>
      </c>
      <c r="F20" s="22">
        <f t="shared" si="2"/>
        <v>1.4246575342465753</v>
      </c>
      <c r="G20" s="18">
        <v>17</v>
      </c>
      <c r="H20" s="1">
        <v>39</v>
      </c>
      <c r="I20" s="1">
        <v>56</v>
      </c>
      <c r="J20" s="22">
        <f t="shared" si="3"/>
        <v>1.4358974358974359</v>
      </c>
      <c r="K20" s="18">
        <v>17</v>
      </c>
      <c r="L20" s="1"/>
      <c r="M20" s="1"/>
      <c r="N20" s="22"/>
    </row>
    <row r="21" spans="1:15">
      <c r="A21" s="7">
        <f t="shared" si="0"/>
        <v>115</v>
      </c>
      <c r="B21" s="7">
        <f t="shared" si="1"/>
        <v>164.3</v>
      </c>
      <c r="C21" s="18">
        <v>18</v>
      </c>
      <c r="D21" s="1">
        <v>74</v>
      </c>
      <c r="E21" s="1">
        <v>104</v>
      </c>
      <c r="F21" s="22">
        <f t="shared" si="2"/>
        <v>1.4054054054054055</v>
      </c>
      <c r="G21" s="18">
        <v>18</v>
      </c>
      <c r="H21" s="1">
        <v>28</v>
      </c>
      <c r="I21" s="1">
        <v>39.9</v>
      </c>
      <c r="J21" s="22">
        <f t="shared" si="3"/>
        <v>1.425</v>
      </c>
      <c r="K21" s="18">
        <v>18</v>
      </c>
      <c r="L21" s="1">
        <v>13</v>
      </c>
      <c r="M21" s="1">
        <v>20.399999999999999</v>
      </c>
      <c r="N21" s="22">
        <f t="shared" si="4"/>
        <v>1.5692307692307692</v>
      </c>
      <c r="O21" s="32">
        <v>7</v>
      </c>
    </row>
    <row r="22" spans="1:15">
      <c r="A22" s="7">
        <f t="shared" si="0"/>
        <v>150</v>
      </c>
      <c r="B22" s="7">
        <f t="shared" si="1"/>
        <v>167</v>
      </c>
      <c r="C22" s="18">
        <v>19</v>
      </c>
      <c r="D22" s="1">
        <v>91</v>
      </c>
      <c r="E22" s="1">
        <v>104</v>
      </c>
      <c r="F22" s="22">
        <f t="shared" si="2"/>
        <v>1.1428571428571428</v>
      </c>
      <c r="G22" s="18">
        <v>19</v>
      </c>
      <c r="H22" s="1">
        <v>35</v>
      </c>
      <c r="I22" s="1">
        <v>39</v>
      </c>
      <c r="J22" s="22">
        <f t="shared" si="3"/>
        <v>1.1142857142857143</v>
      </c>
      <c r="K22" s="18">
        <v>19</v>
      </c>
      <c r="L22" s="1">
        <v>24</v>
      </c>
      <c r="M22" s="1">
        <v>24</v>
      </c>
      <c r="N22" s="22">
        <f t="shared" si="4"/>
        <v>1</v>
      </c>
      <c r="O22" s="32">
        <v>8</v>
      </c>
    </row>
    <row r="23" spans="1:15">
      <c r="A23" s="7">
        <f t="shared" si="0"/>
        <v>132</v>
      </c>
      <c r="B23" s="7">
        <f t="shared" si="1"/>
        <v>182.1</v>
      </c>
      <c r="C23" s="18">
        <v>20</v>
      </c>
      <c r="D23" s="1">
        <v>75</v>
      </c>
      <c r="E23" s="1">
        <v>104</v>
      </c>
      <c r="F23" s="22">
        <f t="shared" si="2"/>
        <v>1.3866666666666667</v>
      </c>
      <c r="G23" s="18">
        <v>20</v>
      </c>
      <c r="H23" s="1">
        <v>29</v>
      </c>
      <c r="I23" s="1">
        <v>39.5</v>
      </c>
      <c r="J23" s="22">
        <f t="shared" si="3"/>
        <v>1.3620689655172413</v>
      </c>
      <c r="K23" s="18">
        <v>20</v>
      </c>
      <c r="L23" s="1">
        <v>28</v>
      </c>
      <c r="M23" s="1">
        <v>38.6</v>
      </c>
      <c r="N23" s="22">
        <f t="shared" si="4"/>
        <v>1.3785714285714286</v>
      </c>
      <c r="O23" s="32">
        <v>9</v>
      </c>
    </row>
    <row r="24" spans="1:15">
      <c r="A24" s="7">
        <f t="shared" si="0"/>
        <v>134</v>
      </c>
      <c r="B24" s="7">
        <f t="shared" si="1"/>
        <v>167</v>
      </c>
      <c r="C24" s="18">
        <v>21</v>
      </c>
      <c r="D24" s="1">
        <v>77</v>
      </c>
      <c r="E24" s="1">
        <v>104</v>
      </c>
      <c r="F24" s="22">
        <f t="shared" si="2"/>
        <v>1.3506493506493507</v>
      </c>
      <c r="G24" s="18">
        <v>21</v>
      </c>
      <c r="H24" s="1">
        <v>33</v>
      </c>
      <c r="I24" s="1">
        <v>39</v>
      </c>
      <c r="J24" s="22">
        <f t="shared" si="3"/>
        <v>1.1818181818181819</v>
      </c>
      <c r="K24" s="18">
        <v>21</v>
      </c>
      <c r="L24" s="1">
        <v>24</v>
      </c>
      <c r="M24" s="1">
        <v>24</v>
      </c>
      <c r="N24" s="22">
        <f t="shared" si="4"/>
        <v>1</v>
      </c>
      <c r="O24" s="32">
        <v>10</v>
      </c>
    </row>
    <row r="25" spans="1:15">
      <c r="A25" s="30">
        <f>D25+H25+L25+7</f>
        <v>200</v>
      </c>
      <c r="B25" s="7">
        <f t="shared" si="1"/>
        <v>167</v>
      </c>
      <c r="C25" s="18">
        <v>22</v>
      </c>
      <c r="D25" s="1">
        <v>108</v>
      </c>
      <c r="E25" s="1">
        <v>104</v>
      </c>
      <c r="F25" s="22">
        <f t="shared" si="2"/>
        <v>0.96296296296296291</v>
      </c>
      <c r="G25" s="18">
        <v>22</v>
      </c>
      <c r="H25" s="1">
        <v>55</v>
      </c>
      <c r="I25" s="1">
        <v>39</v>
      </c>
      <c r="J25" s="22">
        <f t="shared" si="3"/>
        <v>0.70909090909090911</v>
      </c>
      <c r="K25" s="18">
        <v>22</v>
      </c>
      <c r="L25" s="2">
        <v>30</v>
      </c>
      <c r="M25" s="1">
        <v>24</v>
      </c>
      <c r="N25" s="22">
        <f t="shared" si="4"/>
        <v>0.8</v>
      </c>
      <c r="O25" s="32">
        <v>11</v>
      </c>
    </row>
    <row r="26" spans="1:15">
      <c r="A26" s="7">
        <f t="shared" si="0"/>
        <v>192</v>
      </c>
      <c r="B26" s="7">
        <f t="shared" si="1"/>
        <v>168.3</v>
      </c>
      <c r="C26" s="18">
        <v>23</v>
      </c>
      <c r="D26" s="1">
        <v>114</v>
      </c>
      <c r="E26" s="1">
        <v>107.6</v>
      </c>
      <c r="F26" s="22">
        <f t="shared" si="2"/>
        <v>0.94385964912280695</v>
      </c>
      <c r="G26" s="18">
        <v>23</v>
      </c>
      <c r="H26" s="1">
        <v>78</v>
      </c>
      <c r="I26" s="1">
        <v>60.7</v>
      </c>
      <c r="J26" s="22">
        <f t="shared" si="3"/>
        <v>0.77820512820512822</v>
      </c>
      <c r="K26" s="18">
        <v>23</v>
      </c>
      <c r="L26" s="1"/>
      <c r="M26" s="1"/>
      <c r="N26" s="22"/>
    </row>
    <row r="27" spans="1:15">
      <c r="A27" s="7">
        <f t="shared" si="0"/>
        <v>219</v>
      </c>
      <c r="B27" s="7">
        <f t="shared" si="1"/>
        <v>182.5</v>
      </c>
      <c r="C27" s="18">
        <v>24</v>
      </c>
      <c r="D27" s="1">
        <v>123</v>
      </c>
      <c r="E27" s="1">
        <v>104</v>
      </c>
      <c r="F27" s="22">
        <f t="shared" si="2"/>
        <v>0.84552845528455289</v>
      </c>
      <c r="G27" s="18">
        <v>24</v>
      </c>
      <c r="H27" s="1">
        <v>48</v>
      </c>
      <c r="I27" s="1">
        <v>39.299999999999997</v>
      </c>
      <c r="J27" s="22">
        <f t="shared" si="3"/>
        <v>0.81874999999999998</v>
      </c>
      <c r="K27" s="18">
        <v>24</v>
      </c>
      <c r="L27" s="1">
        <v>48</v>
      </c>
      <c r="M27" s="1">
        <v>39.200000000000003</v>
      </c>
      <c r="N27" s="22">
        <f t="shared" si="4"/>
        <v>0.81666666666666676</v>
      </c>
      <c r="O27" s="32">
        <v>12</v>
      </c>
    </row>
    <row r="28" spans="1:15">
      <c r="A28" s="7">
        <f t="shared" si="0"/>
        <v>168</v>
      </c>
      <c r="B28" s="7">
        <f t="shared" si="1"/>
        <v>176</v>
      </c>
      <c r="C28" s="18">
        <v>25</v>
      </c>
      <c r="D28" s="1">
        <v>91</v>
      </c>
      <c r="E28" s="1">
        <v>104</v>
      </c>
      <c r="F28" s="22">
        <f t="shared" si="2"/>
        <v>1.1428571428571428</v>
      </c>
      <c r="G28" s="18">
        <v>25</v>
      </c>
      <c r="H28" s="1">
        <v>45</v>
      </c>
      <c r="I28" s="1">
        <v>40</v>
      </c>
      <c r="J28" s="22">
        <f t="shared" si="3"/>
        <v>0.88888888888888884</v>
      </c>
      <c r="K28" s="18">
        <v>25</v>
      </c>
      <c r="L28" s="1">
        <v>32</v>
      </c>
      <c r="M28" s="1">
        <v>32</v>
      </c>
      <c r="N28" s="22">
        <f t="shared" si="4"/>
        <v>1</v>
      </c>
      <c r="O28" s="32">
        <v>13</v>
      </c>
    </row>
    <row r="29" spans="1:15">
      <c r="A29" s="7">
        <f t="shared" si="0"/>
        <v>172</v>
      </c>
      <c r="B29" s="7">
        <f t="shared" si="1"/>
        <v>163.20000000000002</v>
      </c>
      <c r="C29" s="18">
        <v>26</v>
      </c>
      <c r="D29" s="1">
        <v>104</v>
      </c>
      <c r="E29" s="1">
        <v>104</v>
      </c>
      <c r="F29" s="22">
        <f t="shared" si="2"/>
        <v>1</v>
      </c>
      <c r="G29" s="18">
        <v>26</v>
      </c>
      <c r="H29" s="1">
        <v>49</v>
      </c>
      <c r="I29" s="1">
        <v>41.3</v>
      </c>
      <c r="J29" s="22">
        <f t="shared" si="3"/>
        <v>0.84285714285714275</v>
      </c>
      <c r="K29" s="18">
        <v>26</v>
      </c>
      <c r="L29" s="1">
        <v>19</v>
      </c>
      <c r="M29" s="1">
        <v>17.899999999999999</v>
      </c>
      <c r="N29" s="22">
        <f t="shared" si="4"/>
        <v>0.94210526315789467</v>
      </c>
      <c r="O29" s="32">
        <v>14</v>
      </c>
    </row>
    <row r="30" spans="1:15">
      <c r="A30" s="30">
        <f>D30+H30+L30+12</f>
        <v>365</v>
      </c>
      <c r="B30" s="7">
        <f t="shared" si="1"/>
        <v>182.8</v>
      </c>
      <c r="C30" s="18">
        <v>27</v>
      </c>
      <c r="D30" s="1">
        <v>191</v>
      </c>
      <c r="E30" s="1">
        <v>104</v>
      </c>
      <c r="F30" s="22">
        <f t="shared" si="2"/>
        <v>0.54450261780104714</v>
      </c>
      <c r="G30" s="18">
        <v>27</v>
      </c>
      <c r="H30" s="1">
        <v>88</v>
      </c>
      <c r="I30" s="1">
        <v>39.799999999999997</v>
      </c>
      <c r="J30" s="22">
        <f t="shared" si="3"/>
        <v>0.45227272727272722</v>
      </c>
      <c r="K30" s="18">
        <v>27</v>
      </c>
      <c r="L30" s="2">
        <v>74</v>
      </c>
      <c r="M30" s="1">
        <v>39</v>
      </c>
      <c r="N30" s="22">
        <f t="shared" si="4"/>
        <v>0.52702702702702697</v>
      </c>
      <c r="O30" s="32">
        <v>15</v>
      </c>
    </row>
    <row r="31" spans="1:15">
      <c r="A31" s="7">
        <f t="shared" si="0"/>
        <v>245</v>
      </c>
      <c r="B31" s="7">
        <f t="shared" si="1"/>
        <v>176</v>
      </c>
      <c r="C31" s="18">
        <v>28</v>
      </c>
      <c r="D31" s="1">
        <v>141</v>
      </c>
      <c r="E31" s="1">
        <v>104</v>
      </c>
      <c r="F31" s="22">
        <f t="shared" si="2"/>
        <v>0.73758865248226946</v>
      </c>
      <c r="G31" s="18">
        <v>28</v>
      </c>
      <c r="H31" s="1">
        <v>57</v>
      </c>
      <c r="I31" s="1">
        <v>40</v>
      </c>
      <c r="J31" s="22">
        <f t="shared" si="3"/>
        <v>0.70175438596491224</v>
      </c>
      <c r="K31" s="18">
        <v>28</v>
      </c>
      <c r="L31" s="1">
        <v>47</v>
      </c>
      <c r="M31" s="1">
        <v>32</v>
      </c>
      <c r="N31" s="22">
        <f t="shared" si="4"/>
        <v>0.68085106382978722</v>
      </c>
      <c r="O31" s="32">
        <v>16</v>
      </c>
    </row>
    <row r="32" spans="1:15">
      <c r="A32" s="7">
        <f>D32+H32+L32+4</f>
        <v>250</v>
      </c>
      <c r="B32" s="7">
        <f t="shared" si="1"/>
        <v>167</v>
      </c>
      <c r="C32" s="18">
        <v>29</v>
      </c>
      <c r="D32" s="1">
        <v>164</v>
      </c>
      <c r="E32" s="1">
        <v>104</v>
      </c>
      <c r="F32" s="22">
        <f t="shared" si="2"/>
        <v>0.63414634146341464</v>
      </c>
      <c r="G32" s="18">
        <v>29</v>
      </c>
      <c r="H32" s="1">
        <v>53</v>
      </c>
      <c r="I32" s="1">
        <v>39</v>
      </c>
      <c r="J32" s="22">
        <f t="shared" si="3"/>
        <v>0.73584905660377353</v>
      </c>
      <c r="K32" s="18">
        <v>29</v>
      </c>
      <c r="L32" s="2">
        <v>29</v>
      </c>
      <c r="M32" s="1">
        <v>24</v>
      </c>
      <c r="N32" s="22">
        <f t="shared" si="4"/>
        <v>0.82758620689655171</v>
      </c>
      <c r="O32" s="32">
        <v>17</v>
      </c>
    </row>
    <row r="33" spans="1:15">
      <c r="A33" s="7">
        <f t="shared" si="0"/>
        <v>180</v>
      </c>
      <c r="B33" s="7">
        <f t="shared" si="1"/>
        <v>160</v>
      </c>
      <c r="C33" s="18">
        <v>30</v>
      </c>
      <c r="D33" s="1">
        <v>122</v>
      </c>
      <c r="E33" s="1">
        <v>104</v>
      </c>
      <c r="F33" s="22">
        <f t="shared" si="2"/>
        <v>0.85245901639344257</v>
      </c>
      <c r="G33" s="18">
        <v>30</v>
      </c>
      <c r="H33" s="1">
        <v>58</v>
      </c>
      <c r="I33" s="1">
        <v>56</v>
      </c>
      <c r="J33" s="22">
        <f t="shared" si="3"/>
        <v>0.96551724137931039</v>
      </c>
      <c r="K33" s="18">
        <v>30</v>
      </c>
      <c r="L33" s="1"/>
      <c r="M33" s="1"/>
      <c r="N33" s="22"/>
    </row>
    <row r="34" spans="1:15">
      <c r="A34" s="7">
        <f t="shared" si="0"/>
        <v>230</v>
      </c>
      <c r="B34" s="7">
        <f t="shared" si="1"/>
        <v>160</v>
      </c>
      <c r="C34" s="18">
        <v>31</v>
      </c>
      <c r="D34" s="1">
        <v>160</v>
      </c>
      <c r="E34" s="1">
        <v>104</v>
      </c>
      <c r="F34" s="22">
        <f t="shared" si="2"/>
        <v>0.65</v>
      </c>
      <c r="G34" s="18">
        <v>31</v>
      </c>
      <c r="H34" s="1">
        <v>70</v>
      </c>
      <c r="I34" s="1">
        <v>56</v>
      </c>
      <c r="J34" s="22">
        <f t="shared" si="3"/>
        <v>0.8</v>
      </c>
      <c r="K34" s="18">
        <v>31</v>
      </c>
      <c r="L34" s="1"/>
      <c r="M34" s="1"/>
      <c r="N34" s="22"/>
    </row>
    <row r="35" spans="1:15">
      <c r="A35" s="7">
        <f t="shared" si="0"/>
        <v>332</v>
      </c>
      <c r="B35" s="7">
        <f t="shared" si="1"/>
        <v>161.9</v>
      </c>
      <c r="C35" s="18">
        <v>32</v>
      </c>
      <c r="D35" s="1">
        <v>254</v>
      </c>
      <c r="E35" s="1">
        <v>105.9</v>
      </c>
      <c r="F35" s="22">
        <f t="shared" si="2"/>
        <v>0.41692913385826774</v>
      </c>
      <c r="G35" s="18">
        <v>32</v>
      </c>
      <c r="H35" s="1">
        <v>78</v>
      </c>
      <c r="I35" s="1">
        <v>56</v>
      </c>
      <c r="J35" s="22">
        <f t="shared" si="3"/>
        <v>0.71794871794871795</v>
      </c>
      <c r="K35" s="18">
        <v>32</v>
      </c>
      <c r="L35" s="1"/>
      <c r="M35" s="1"/>
      <c r="N35" s="22"/>
    </row>
    <row r="36" spans="1:15">
      <c r="A36" s="7">
        <f t="shared" si="0"/>
        <v>259</v>
      </c>
      <c r="B36" s="7">
        <f t="shared" si="1"/>
        <v>160</v>
      </c>
      <c r="C36" s="18">
        <v>33</v>
      </c>
      <c r="D36" s="1">
        <v>182</v>
      </c>
      <c r="E36" s="1">
        <v>104</v>
      </c>
      <c r="F36" s="22">
        <f t="shared" si="2"/>
        <v>0.5714285714285714</v>
      </c>
      <c r="G36" s="18">
        <v>33</v>
      </c>
      <c r="H36" s="1">
        <v>77</v>
      </c>
      <c r="I36" s="1">
        <v>56</v>
      </c>
      <c r="J36" s="22">
        <f t="shared" si="3"/>
        <v>0.72727272727272729</v>
      </c>
      <c r="K36" s="18">
        <v>33</v>
      </c>
      <c r="L36" s="1"/>
      <c r="M36" s="1"/>
      <c r="N36" s="22"/>
    </row>
    <row r="37" spans="1:15">
      <c r="A37" s="7">
        <f t="shared" si="0"/>
        <v>247</v>
      </c>
      <c r="B37" s="7">
        <f t="shared" si="1"/>
        <v>160</v>
      </c>
      <c r="C37" s="18">
        <v>34</v>
      </c>
      <c r="D37" s="1">
        <v>169</v>
      </c>
      <c r="E37" s="1">
        <v>104</v>
      </c>
      <c r="F37" s="22">
        <f t="shared" si="2"/>
        <v>0.61538461538461542</v>
      </c>
      <c r="G37" s="18">
        <v>34</v>
      </c>
      <c r="H37" s="1">
        <v>78</v>
      </c>
      <c r="I37" s="1">
        <v>56</v>
      </c>
      <c r="J37" s="22">
        <f t="shared" si="3"/>
        <v>0.71794871794871795</v>
      </c>
      <c r="K37" s="18">
        <v>34</v>
      </c>
      <c r="L37" s="1"/>
      <c r="M37" s="1"/>
      <c r="N37" s="22"/>
    </row>
    <row r="38" spans="1:15">
      <c r="A38" s="7">
        <f t="shared" si="0"/>
        <v>218</v>
      </c>
      <c r="B38" s="7">
        <f t="shared" si="1"/>
        <v>160</v>
      </c>
      <c r="C38" s="18">
        <v>35</v>
      </c>
      <c r="D38" s="1">
        <v>143</v>
      </c>
      <c r="E38" s="1">
        <v>104</v>
      </c>
      <c r="F38" s="22">
        <f t="shared" si="2"/>
        <v>0.72727272727272729</v>
      </c>
      <c r="G38" s="18">
        <v>35</v>
      </c>
      <c r="H38" s="1">
        <v>75</v>
      </c>
      <c r="I38" s="1">
        <v>56</v>
      </c>
      <c r="J38" s="22">
        <f t="shared" si="3"/>
        <v>0.7466666666666667</v>
      </c>
      <c r="K38" s="18">
        <v>35</v>
      </c>
      <c r="L38" s="1"/>
      <c r="M38" s="1"/>
      <c r="N38" s="22"/>
    </row>
    <row r="39" spans="1:15">
      <c r="A39" s="7">
        <f t="shared" si="0"/>
        <v>141</v>
      </c>
      <c r="B39" s="7">
        <f t="shared" si="1"/>
        <v>160</v>
      </c>
      <c r="C39" s="18">
        <v>36</v>
      </c>
      <c r="D39" s="1">
        <v>93</v>
      </c>
      <c r="E39" s="1">
        <v>104</v>
      </c>
      <c r="F39" s="22">
        <f t="shared" si="2"/>
        <v>1.118279569892473</v>
      </c>
      <c r="G39" s="18">
        <v>36</v>
      </c>
      <c r="H39" s="1">
        <v>48</v>
      </c>
      <c r="I39" s="1">
        <v>56</v>
      </c>
      <c r="J39" s="22">
        <f t="shared" si="3"/>
        <v>1.1666666666666667</v>
      </c>
      <c r="K39" s="18">
        <v>36</v>
      </c>
      <c r="L39" s="1"/>
      <c r="M39" s="1"/>
      <c r="N39" s="22"/>
    </row>
    <row r="40" spans="1:15">
      <c r="A40" s="7">
        <f t="shared" si="0"/>
        <v>163</v>
      </c>
      <c r="B40" s="7">
        <f t="shared" si="1"/>
        <v>160</v>
      </c>
      <c r="C40" s="18">
        <v>37</v>
      </c>
      <c r="D40" s="1">
        <v>110</v>
      </c>
      <c r="E40" s="1">
        <v>104</v>
      </c>
      <c r="F40" s="22">
        <f t="shared" si="2"/>
        <v>0.94545454545454544</v>
      </c>
      <c r="G40" s="18">
        <v>37</v>
      </c>
      <c r="H40" s="1">
        <v>53</v>
      </c>
      <c r="I40" s="1">
        <v>56</v>
      </c>
      <c r="J40" s="22">
        <f t="shared" si="3"/>
        <v>1.0566037735849056</v>
      </c>
      <c r="K40" s="18">
        <v>37</v>
      </c>
      <c r="L40" s="1"/>
      <c r="M40" s="1"/>
      <c r="N40" s="22"/>
    </row>
    <row r="41" spans="1:15">
      <c r="A41" s="30">
        <f>D41+H41+L41+2</f>
        <v>183</v>
      </c>
      <c r="B41" s="7">
        <f t="shared" si="1"/>
        <v>176.4</v>
      </c>
      <c r="C41" s="18">
        <v>38</v>
      </c>
      <c r="D41" s="1">
        <v>108</v>
      </c>
      <c r="E41" s="1">
        <v>104.5</v>
      </c>
      <c r="F41" s="22">
        <f t="shared" si="2"/>
        <v>0.96759259259259256</v>
      </c>
      <c r="G41" s="18">
        <v>38</v>
      </c>
      <c r="H41" s="2">
        <v>73</v>
      </c>
      <c r="I41" s="1">
        <v>71.900000000000006</v>
      </c>
      <c r="J41" s="22">
        <f t="shared" si="3"/>
        <v>0.98493150684931519</v>
      </c>
      <c r="K41" s="18">
        <v>38</v>
      </c>
      <c r="L41" s="1"/>
      <c r="M41" s="1"/>
      <c r="N41" s="22"/>
    </row>
    <row r="42" spans="1:15">
      <c r="A42" s="7">
        <f t="shared" si="0"/>
        <v>273</v>
      </c>
      <c r="B42" s="7">
        <f t="shared" si="1"/>
        <v>181</v>
      </c>
      <c r="C42" s="18">
        <v>39</v>
      </c>
      <c r="D42" s="1">
        <v>144</v>
      </c>
      <c r="E42" s="1">
        <v>104.9</v>
      </c>
      <c r="F42" s="22">
        <f t="shared" si="2"/>
        <v>0.7284722222222223</v>
      </c>
      <c r="G42" s="18">
        <v>39</v>
      </c>
      <c r="H42" s="1">
        <v>129</v>
      </c>
      <c r="I42" s="1">
        <v>76.099999999999994</v>
      </c>
      <c r="J42" s="22">
        <f t="shared" si="3"/>
        <v>0.58992248062015495</v>
      </c>
      <c r="K42" s="18">
        <v>39</v>
      </c>
      <c r="L42" s="1"/>
      <c r="M42" s="1"/>
      <c r="N42" s="22"/>
    </row>
    <row r="43" spans="1:15">
      <c r="A43" s="7">
        <f t="shared" si="0"/>
        <v>146</v>
      </c>
      <c r="B43" s="7">
        <f t="shared" si="1"/>
        <v>160</v>
      </c>
      <c r="C43" s="18">
        <v>40</v>
      </c>
      <c r="D43" s="1">
        <v>98</v>
      </c>
      <c r="E43" s="1">
        <v>104</v>
      </c>
      <c r="F43" s="22">
        <f t="shared" si="2"/>
        <v>1.0612244897959184</v>
      </c>
      <c r="G43" s="18">
        <v>40</v>
      </c>
      <c r="H43" s="1">
        <v>48</v>
      </c>
      <c r="I43" s="1">
        <v>56</v>
      </c>
      <c r="J43" s="22">
        <f t="shared" si="3"/>
        <v>1.1666666666666667</v>
      </c>
      <c r="K43" s="18">
        <v>40</v>
      </c>
      <c r="L43" s="1"/>
      <c r="M43" s="1"/>
      <c r="N43" s="22"/>
    </row>
    <row r="44" spans="1:15">
      <c r="A44" s="7">
        <f t="shared" si="0"/>
        <v>164</v>
      </c>
      <c r="B44" s="7">
        <f t="shared" si="1"/>
        <v>176</v>
      </c>
      <c r="C44" s="18">
        <v>41</v>
      </c>
      <c r="D44" s="1">
        <v>97</v>
      </c>
      <c r="E44" s="1">
        <v>104</v>
      </c>
      <c r="F44" s="22">
        <f t="shared" si="2"/>
        <v>1.0721649484536082</v>
      </c>
      <c r="G44" s="18">
        <v>41</v>
      </c>
      <c r="H44" s="1">
        <v>67</v>
      </c>
      <c r="I44" s="1">
        <v>72</v>
      </c>
      <c r="J44" s="22">
        <f t="shared" si="3"/>
        <v>1.0746268656716418</v>
      </c>
      <c r="K44" s="18">
        <v>41</v>
      </c>
      <c r="L44" s="1"/>
      <c r="M44" s="1"/>
      <c r="N44" s="22"/>
    </row>
    <row r="45" spans="1:15">
      <c r="A45" s="7">
        <f t="shared" si="0"/>
        <v>159</v>
      </c>
      <c r="B45" s="7">
        <f t="shared" si="1"/>
        <v>160</v>
      </c>
      <c r="C45" s="18">
        <v>42</v>
      </c>
      <c r="D45" s="1">
        <v>109</v>
      </c>
      <c r="E45" s="1">
        <v>104</v>
      </c>
      <c r="F45" s="22">
        <f t="shared" si="2"/>
        <v>0.95412844036697253</v>
      </c>
      <c r="G45" s="18">
        <v>42</v>
      </c>
      <c r="H45" s="1">
        <v>50</v>
      </c>
      <c r="I45" s="1">
        <v>56</v>
      </c>
      <c r="J45" s="22">
        <f t="shared" si="3"/>
        <v>1.1200000000000001</v>
      </c>
      <c r="K45" s="18">
        <v>42</v>
      </c>
      <c r="L45" s="1"/>
      <c r="M45" s="1"/>
      <c r="N45" s="22"/>
    </row>
    <row r="46" spans="1:15">
      <c r="A46" s="30">
        <f>D46+H46+L46+13</f>
        <v>229</v>
      </c>
      <c r="B46" s="7">
        <f t="shared" si="1"/>
        <v>224.7</v>
      </c>
      <c r="C46" s="18">
        <v>43</v>
      </c>
      <c r="D46" s="1">
        <v>80</v>
      </c>
      <c r="E46" s="1">
        <v>104</v>
      </c>
      <c r="F46" s="22">
        <f t="shared" si="2"/>
        <v>1.3</v>
      </c>
      <c r="G46" s="18">
        <v>43</v>
      </c>
      <c r="H46" s="31">
        <v>100</v>
      </c>
      <c r="I46" s="1">
        <v>99.5</v>
      </c>
      <c r="J46" s="22">
        <f t="shared" si="3"/>
        <v>0.995</v>
      </c>
      <c r="K46" s="18">
        <v>43</v>
      </c>
      <c r="L46" s="2">
        <v>36</v>
      </c>
      <c r="M46" s="1">
        <v>21.2</v>
      </c>
      <c r="N46" s="22">
        <f t="shared" si="4"/>
        <v>0.58888888888888891</v>
      </c>
      <c r="O46" s="32">
        <v>18</v>
      </c>
    </row>
    <row r="47" spans="1:15">
      <c r="A47" s="7">
        <f t="shared" si="0"/>
        <v>171</v>
      </c>
      <c r="B47" s="7">
        <f t="shared" si="1"/>
        <v>176.2</v>
      </c>
      <c r="C47" s="18">
        <v>44</v>
      </c>
      <c r="D47" s="1">
        <v>104</v>
      </c>
      <c r="E47" s="1">
        <v>104.2</v>
      </c>
      <c r="F47" s="22">
        <f t="shared" si="2"/>
        <v>1.0019230769230769</v>
      </c>
      <c r="G47" s="18">
        <v>44</v>
      </c>
      <c r="H47" s="1">
        <v>67</v>
      </c>
      <c r="I47" s="1">
        <v>72</v>
      </c>
      <c r="J47" s="22">
        <f t="shared" si="3"/>
        <v>1.0746268656716418</v>
      </c>
      <c r="K47" s="18">
        <v>44</v>
      </c>
      <c r="L47" s="1"/>
      <c r="M47" s="1"/>
      <c r="N47" s="22"/>
    </row>
    <row r="48" spans="1:15">
      <c r="A48" s="7">
        <f t="shared" si="0"/>
        <v>134</v>
      </c>
      <c r="B48" s="7">
        <f t="shared" si="1"/>
        <v>160</v>
      </c>
      <c r="C48" s="18">
        <v>45</v>
      </c>
      <c r="D48" s="1">
        <v>87</v>
      </c>
      <c r="E48" s="1">
        <v>104</v>
      </c>
      <c r="F48" s="22">
        <f t="shared" si="2"/>
        <v>1.1954022988505748</v>
      </c>
      <c r="G48" s="18">
        <v>45</v>
      </c>
      <c r="H48" s="1">
        <v>47</v>
      </c>
      <c r="I48" s="1">
        <v>56</v>
      </c>
      <c r="J48" s="22">
        <f t="shared" si="3"/>
        <v>1.1914893617021276</v>
      </c>
      <c r="K48" s="18">
        <v>45</v>
      </c>
      <c r="L48" s="1"/>
      <c r="M48" s="1"/>
      <c r="N48" s="22"/>
    </row>
    <row r="49" spans="1:16">
      <c r="A49" s="30">
        <f>D49+H49+L49+47</f>
        <v>421</v>
      </c>
      <c r="B49" s="7">
        <f t="shared" si="1"/>
        <v>196.29999999999998</v>
      </c>
      <c r="C49" s="18">
        <v>46</v>
      </c>
      <c r="D49" s="1">
        <v>208</v>
      </c>
      <c r="E49" s="1">
        <v>104</v>
      </c>
      <c r="F49" s="22">
        <f t="shared" si="2"/>
        <v>0.5</v>
      </c>
      <c r="G49" s="18">
        <v>46</v>
      </c>
      <c r="H49" s="1">
        <v>84</v>
      </c>
      <c r="I49" s="1">
        <v>39.700000000000003</v>
      </c>
      <c r="J49" s="22">
        <f t="shared" si="3"/>
        <v>0.47261904761904766</v>
      </c>
      <c r="K49" s="18">
        <v>46</v>
      </c>
      <c r="L49" s="2">
        <v>82</v>
      </c>
      <c r="M49" s="1">
        <v>52.6</v>
      </c>
      <c r="N49" s="22">
        <f t="shared" si="4"/>
        <v>0.64146341463414636</v>
      </c>
      <c r="O49" s="32">
        <v>19</v>
      </c>
    </row>
    <row r="50" spans="1:16">
      <c r="A50" s="7">
        <f>D50+H50+L50</f>
        <v>271</v>
      </c>
      <c r="B50" s="7">
        <f>E50+I50+M50</f>
        <v>167</v>
      </c>
      <c r="C50" s="18">
        <v>47</v>
      </c>
      <c r="D50" s="1">
        <v>173</v>
      </c>
      <c r="E50" s="1">
        <v>104</v>
      </c>
      <c r="F50" s="22">
        <f t="shared" si="2"/>
        <v>0.60115606936416188</v>
      </c>
      <c r="G50" s="18">
        <v>47</v>
      </c>
      <c r="H50" s="1">
        <v>61</v>
      </c>
      <c r="I50" s="1">
        <v>39</v>
      </c>
      <c r="J50" s="22">
        <f t="shared" si="3"/>
        <v>0.63934426229508201</v>
      </c>
      <c r="K50" s="18">
        <v>47</v>
      </c>
      <c r="L50" s="1">
        <v>37</v>
      </c>
      <c r="M50" s="1">
        <v>24</v>
      </c>
      <c r="N50" s="22">
        <f>M50/L50</f>
        <v>0.64864864864864868</v>
      </c>
      <c r="O50" s="32">
        <v>20</v>
      </c>
    </row>
    <row r="51" spans="1:16">
      <c r="A51" s="30">
        <f>D51+H51+L51+4</f>
        <v>139</v>
      </c>
      <c r="B51" s="7">
        <f t="shared" si="1"/>
        <v>167</v>
      </c>
      <c r="C51" s="18">
        <v>48</v>
      </c>
      <c r="D51" s="1">
        <v>82</v>
      </c>
      <c r="E51" s="1">
        <v>104</v>
      </c>
      <c r="F51" s="22">
        <f t="shared" si="2"/>
        <v>1.2682926829268293</v>
      </c>
      <c r="G51" s="18">
        <v>48</v>
      </c>
      <c r="H51" s="1">
        <v>35</v>
      </c>
      <c r="I51" s="1">
        <v>39</v>
      </c>
      <c r="J51" s="22">
        <f t="shared" si="3"/>
        <v>1.1142857142857143</v>
      </c>
      <c r="K51" s="18">
        <v>48</v>
      </c>
      <c r="L51" s="2">
        <v>18</v>
      </c>
      <c r="M51" s="1">
        <v>24</v>
      </c>
      <c r="N51" s="22">
        <f t="shared" si="4"/>
        <v>1.3333333333333333</v>
      </c>
      <c r="O51" s="32">
        <v>21</v>
      </c>
    </row>
    <row r="52" spans="1:16">
      <c r="A52" s="7">
        <f t="shared" si="0"/>
        <v>184</v>
      </c>
      <c r="B52" s="7">
        <f t="shared" si="1"/>
        <v>167</v>
      </c>
      <c r="C52" s="18">
        <v>49</v>
      </c>
      <c r="D52" s="1">
        <v>122</v>
      </c>
      <c r="E52" s="1">
        <v>104</v>
      </c>
      <c r="F52" s="22">
        <f t="shared" si="2"/>
        <v>0.85245901639344257</v>
      </c>
      <c r="G52" s="18">
        <v>49</v>
      </c>
      <c r="H52" s="1">
        <v>42</v>
      </c>
      <c r="I52" s="1">
        <v>39</v>
      </c>
      <c r="J52" s="22">
        <f t="shared" si="3"/>
        <v>0.9285714285714286</v>
      </c>
      <c r="K52" s="18">
        <v>49</v>
      </c>
      <c r="L52" s="1">
        <v>20</v>
      </c>
      <c r="M52" s="1">
        <v>24</v>
      </c>
      <c r="N52" s="22">
        <f t="shared" si="4"/>
        <v>1.2</v>
      </c>
      <c r="O52" s="32">
        <v>22</v>
      </c>
    </row>
    <row r="53" spans="1:16">
      <c r="A53" s="30">
        <f>D53+H53+L53+47</f>
        <v>289</v>
      </c>
      <c r="B53" s="7">
        <f t="shared" si="1"/>
        <v>188.8</v>
      </c>
      <c r="C53" s="18">
        <v>50</v>
      </c>
      <c r="D53" s="1">
        <v>122</v>
      </c>
      <c r="E53" s="1">
        <v>104</v>
      </c>
      <c r="F53" s="22">
        <f t="shared" si="2"/>
        <v>0.85245901639344257</v>
      </c>
      <c r="G53" s="18">
        <v>50</v>
      </c>
      <c r="H53" s="1">
        <v>55</v>
      </c>
      <c r="I53" s="1">
        <v>40</v>
      </c>
      <c r="J53" s="22">
        <f t="shared" si="3"/>
        <v>0.72727272727272729</v>
      </c>
      <c r="K53" s="18">
        <v>50</v>
      </c>
      <c r="L53" s="2">
        <v>65</v>
      </c>
      <c r="M53" s="1">
        <v>44.8</v>
      </c>
      <c r="N53" s="22">
        <f t="shared" si="4"/>
        <v>0.6892307692307692</v>
      </c>
      <c r="O53" s="33">
        <v>23</v>
      </c>
      <c r="P53" s="1"/>
    </row>
    <row r="54" spans="1:16">
      <c r="A54" s="30">
        <f>D54+H54+L54+9</f>
        <v>255</v>
      </c>
      <c r="B54" s="7">
        <f t="shared" si="1"/>
        <v>215.3</v>
      </c>
      <c r="C54" s="18">
        <v>51</v>
      </c>
      <c r="D54" s="1">
        <v>127</v>
      </c>
      <c r="E54" s="1">
        <v>104</v>
      </c>
      <c r="F54" s="22">
        <f t="shared" si="2"/>
        <v>0.81889763779527558</v>
      </c>
      <c r="G54" s="18">
        <v>51</v>
      </c>
      <c r="H54" s="1">
        <v>58</v>
      </c>
      <c r="I54" s="1">
        <v>55.3</v>
      </c>
      <c r="J54" s="22">
        <f t="shared" si="3"/>
        <v>0.95344827586206893</v>
      </c>
      <c r="K54" s="18">
        <v>51</v>
      </c>
      <c r="L54" s="1">
        <v>61</v>
      </c>
      <c r="M54" s="1">
        <v>56</v>
      </c>
      <c r="N54" s="22">
        <f t="shared" si="4"/>
        <v>0.91803278688524592</v>
      </c>
      <c r="O54" s="34">
        <v>24</v>
      </c>
      <c r="P54" s="1"/>
    </row>
    <row r="55" spans="1:16">
      <c r="A55" s="7">
        <f t="shared" si="0"/>
        <v>167</v>
      </c>
      <c r="B55" s="7">
        <f t="shared" si="1"/>
        <v>176</v>
      </c>
      <c r="C55" s="18">
        <v>52</v>
      </c>
      <c r="D55" s="1">
        <v>97</v>
      </c>
      <c r="E55" s="1">
        <v>104</v>
      </c>
      <c r="F55" s="22">
        <f t="shared" si="2"/>
        <v>1.0721649484536082</v>
      </c>
      <c r="G55" s="18">
        <v>52</v>
      </c>
      <c r="H55" s="1">
        <v>40</v>
      </c>
      <c r="I55" s="1">
        <v>40</v>
      </c>
      <c r="J55" s="22">
        <f t="shared" si="3"/>
        <v>1</v>
      </c>
      <c r="K55" s="18">
        <v>52</v>
      </c>
      <c r="L55" s="1">
        <v>30</v>
      </c>
      <c r="M55" s="1">
        <v>32</v>
      </c>
      <c r="N55" s="22">
        <f t="shared" si="4"/>
        <v>1.0666666666666667</v>
      </c>
      <c r="O55" s="33">
        <v>25</v>
      </c>
      <c r="P55" s="1"/>
    </row>
    <row r="56" spans="1:16">
      <c r="A56" s="30">
        <f>D56+H56+L56+10</f>
        <v>183</v>
      </c>
      <c r="B56" s="7">
        <f t="shared" si="1"/>
        <v>183.6</v>
      </c>
      <c r="C56" s="18">
        <v>53</v>
      </c>
      <c r="D56" s="1">
        <v>98</v>
      </c>
      <c r="E56" s="1">
        <v>104</v>
      </c>
      <c r="F56" s="22">
        <f t="shared" si="2"/>
        <v>1.0612244897959184</v>
      </c>
      <c r="G56" s="18">
        <v>53</v>
      </c>
      <c r="H56" s="1">
        <v>35</v>
      </c>
      <c r="I56" s="1">
        <v>39.6</v>
      </c>
      <c r="J56" s="22">
        <f t="shared" si="3"/>
        <v>1.1314285714285715</v>
      </c>
      <c r="K56" s="18">
        <v>53</v>
      </c>
      <c r="L56" s="2">
        <v>40</v>
      </c>
      <c r="M56" s="1">
        <v>40</v>
      </c>
      <c r="N56" s="22">
        <f t="shared" si="4"/>
        <v>1</v>
      </c>
      <c r="O56" s="34">
        <v>26</v>
      </c>
      <c r="P56" s="1"/>
    </row>
    <row r="57" spans="1:16">
      <c r="A57" s="30">
        <f>D57+H57+L57+10</f>
        <v>183</v>
      </c>
      <c r="B57" s="7">
        <f t="shared" si="1"/>
        <v>183.2</v>
      </c>
      <c r="C57" s="18">
        <v>54</v>
      </c>
      <c r="D57" s="1">
        <v>98</v>
      </c>
      <c r="E57" s="1">
        <v>104</v>
      </c>
      <c r="F57" s="22">
        <f t="shared" si="2"/>
        <v>1.0612244897959184</v>
      </c>
      <c r="G57" s="18">
        <v>54</v>
      </c>
      <c r="H57" s="1">
        <v>35</v>
      </c>
      <c r="I57" s="1">
        <v>39.200000000000003</v>
      </c>
      <c r="J57" s="22">
        <f t="shared" si="3"/>
        <v>1.1200000000000001</v>
      </c>
      <c r="K57" s="18">
        <v>54</v>
      </c>
      <c r="L57" s="2">
        <v>40</v>
      </c>
      <c r="M57" s="1">
        <v>40</v>
      </c>
      <c r="N57" s="22">
        <f t="shared" si="4"/>
        <v>1</v>
      </c>
      <c r="O57" s="33">
        <v>27</v>
      </c>
      <c r="P57" s="1"/>
    </row>
    <row r="58" spans="1:16">
      <c r="A58" s="30">
        <f>D58+H58+L58+2</f>
        <v>175</v>
      </c>
      <c r="B58" s="7">
        <f t="shared" si="1"/>
        <v>176</v>
      </c>
      <c r="C58" s="18">
        <v>55</v>
      </c>
      <c r="D58" s="1">
        <v>91</v>
      </c>
      <c r="E58" s="1">
        <v>104</v>
      </c>
      <c r="F58" s="22">
        <f t="shared" si="2"/>
        <v>1.1428571428571428</v>
      </c>
      <c r="G58" s="18">
        <v>55</v>
      </c>
      <c r="H58" s="1">
        <v>46</v>
      </c>
      <c r="I58" s="1">
        <v>40</v>
      </c>
      <c r="J58" s="22">
        <f t="shared" si="3"/>
        <v>0.86956521739130432</v>
      </c>
      <c r="K58" s="18">
        <v>55</v>
      </c>
      <c r="L58" s="2">
        <v>36</v>
      </c>
      <c r="M58" s="1">
        <v>32</v>
      </c>
      <c r="N58" s="22">
        <f t="shared" si="4"/>
        <v>0.88888888888888884</v>
      </c>
      <c r="O58" s="32">
        <v>28</v>
      </c>
    </row>
    <row r="59" spans="1:16">
      <c r="A59" s="7">
        <f t="shared" si="0"/>
        <v>192</v>
      </c>
      <c r="B59" s="7">
        <f t="shared" si="1"/>
        <v>176</v>
      </c>
      <c r="C59" s="18">
        <v>56</v>
      </c>
      <c r="D59" s="1">
        <v>113</v>
      </c>
      <c r="E59" s="1">
        <v>104</v>
      </c>
      <c r="F59" s="22">
        <f t="shared" si="2"/>
        <v>0.92035398230088494</v>
      </c>
      <c r="G59" s="18">
        <v>56</v>
      </c>
      <c r="H59" s="1">
        <v>46</v>
      </c>
      <c r="I59" s="1">
        <v>40</v>
      </c>
      <c r="J59" s="22">
        <f t="shared" si="3"/>
        <v>0.86956521739130432</v>
      </c>
      <c r="K59" s="18">
        <v>56</v>
      </c>
      <c r="L59" s="1">
        <v>33</v>
      </c>
      <c r="M59" s="1">
        <v>32</v>
      </c>
      <c r="N59" s="22">
        <f t="shared" si="4"/>
        <v>0.96969696969696972</v>
      </c>
      <c r="O59" s="32">
        <v>29</v>
      </c>
    </row>
    <row r="60" spans="1:16">
      <c r="A60" s="30">
        <f>D60+H60+L60+24</f>
        <v>269</v>
      </c>
      <c r="B60" s="7">
        <f t="shared" si="1"/>
        <v>192</v>
      </c>
      <c r="C60" s="18">
        <v>57</v>
      </c>
      <c r="D60" s="1">
        <v>132</v>
      </c>
      <c r="E60" s="1">
        <v>104</v>
      </c>
      <c r="F60" s="22">
        <f t="shared" si="2"/>
        <v>0.78787878787878785</v>
      </c>
      <c r="G60" s="18">
        <v>57</v>
      </c>
      <c r="H60" s="1">
        <v>52</v>
      </c>
      <c r="I60" s="1">
        <v>40</v>
      </c>
      <c r="J60" s="22">
        <f t="shared" si="3"/>
        <v>0.76923076923076927</v>
      </c>
      <c r="K60" s="18">
        <v>57</v>
      </c>
      <c r="L60" s="2">
        <v>61</v>
      </c>
      <c r="M60" s="1">
        <v>48</v>
      </c>
      <c r="N60" s="22">
        <f t="shared" si="4"/>
        <v>0.78688524590163933</v>
      </c>
      <c r="O60" s="32">
        <v>30</v>
      </c>
    </row>
    <row r="61" spans="1:16">
      <c r="A61" s="7">
        <f t="shared" si="0"/>
        <v>263</v>
      </c>
      <c r="B61" s="7">
        <f t="shared" si="1"/>
        <v>159.9</v>
      </c>
      <c r="C61" s="18">
        <v>58</v>
      </c>
      <c r="D61" s="1">
        <v>181</v>
      </c>
      <c r="E61" s="1">
        <v>103.9</v>
      </c>
      <c r="F61" s="22">
        <f t="shared" si="2"/>
        <v>0.5740331491712708</v>
      </c>
      <c r="G61" s="18">
        <v>58</v>
      </c>
      <c r="H61" s="1">
        <v>82</v>
      </c>
      <c r="I61" s="1">
        <v>56</v>
      </c>
      <c r="J61" s="22">
        <f t="shared" si="3"/>
        <v>0.68292682926829273</v>
      </c>
      <c r="K61" s="18">
        <v>58</v>
      </c>
      <c r="L61" s="1"/>
      <c r="M61" s="1"/>
      <c r="N61" s="22"/>
    </row>
    <row r="62" spans="1:16">
      <c r="A62" s="7">
        <f t="shared" si="0"/>
        <v>149</v>
      </c>
      <c r="B62" s="7">
        <f t="shared" si="1"/>
        <v>160</v>
      </c>
      <c r="C62" s="18">
        <v>59</v>
      </c>
      <c r="D62" s="1">
        <v>99</v>
      </c>
      <c r="E62" s="1">
        <v>104</v>
      </c>
      <c r="F62" s="22">
        <f t="shared" si="2"/>
        <v>1.0505050505050506</v>
      </c>
      <c r="G62" s="18">
        <v>59</v>
      </c>
      <c r="H62" s="1">
        <v>50</v>
      </c>
      <c r="I62" s="1">
        <v>56</v>
      </c>
      <c r="J62" s="22">
        <f t="shared" si="3"/>
        <v>1.1200000000000001</v>
      </c>
      <c r="K62" s="18">
        <v>59</v>
      </c>
      <c r="L62" s="1"/>
      <c r="M62" s="1"/>
      <c r="N62" s="22"/>
    </row>
    <row r="63" spans="1:16">
      <c r="A63" s="7">
        <f t="shared" si="0"/>
        <v>183</v>
      </c>
      <c r="B63" s="7">
        <f t="shared" si="1"/>
        <v>160</v>
      </c>
      <c r="C63" s="18">
        <v>60</v>
      </c>
      <c r="D63" s="1">
        <v>111</v>
      </c>
      <c r="E63" s="1">
        <v>104</v>
      </c>
      <c r="F63" s="22">
        <f t="shared" si="2"/>
        <v>0.93693693693693691</v>
      </c>
      <c r="G63" s="18">
        <v>60</v>
      </c>
      <c r="H63" s="1">
        <v>72</v>
      </c>
      <c r="I63" s="1">
        <v>56</v>
      </c>
      <c r="J63" s="22">
        <f t="shared" si="3"/>
        <v>0.77777777777777779</v>
      </c>
      <c r="K63" s="18">
        <v>60</v>
      </c>
      <c r="L63" s="1"/>
      <c r="M63" s="1"/>
      <c r="N63" s="22"/>
    </row>
    <row r="64" spans="1:16">
      <c r="A64" s="7">
        <f t="shared" si="0"/>
        <v>232</v>
      </c>
      <c r="B64" s="7">
        <f t="shared" si="1"/>
        <v>164</v>
      </c>
      <c r="C64" s="18">
        <v>61</v>
      </c>
      <c r="D64" s="1">
        <v>154</v>
      </c>
      <c r="E64" s="1">
        <v>108</v>
      </c>
      <c r="F64" s="22">
        <f t="shared" si="2"/>
        <v>0.70129870129870131</v>
      </c>
      <c r="G64" s="18">
        <v>61</v>
      </c>
      <c r="H64" s="1">
        <v>78</v>
      </c>
      <c r="I64" s="1">
        <v>56</v>
      </c>
      <c r="J64" s="22">
        <f t="shared" si="3"/>
        <v>0.71794871794871795</v>
      </c>
      <c r="K64" s="18">
        <v>61</v>
      </c>
      <c r="L64" s="1"/>
      <c r="M64" s="1"/>
      <c r="N64" s="22"/>
    </row>
    <row r="65" spans="1:15">
      <c r="A65" s="7">
        <f t="shared" si="0"/>
        <v>169</v>
      </c>
      <c r="B65" s="7">
        <f t="shared" si="1"/>
        <v>159.9</v>
      </c>
      <c r="C65" s="18">
        <v>62</v>
      </c>
      <c r="D65" s="1">
        <v>115</v>
      </c>
      <c r="E65" s="1">
        <v>104</v>
      </c>
      <c r="F65" s="22">
        <f t="shared" si="2"/>
        <v>0.90434782608695652</v>
      </c>
      <c r="G65" s="18">
        <v>62</v>
      </c>
      <c r="H65" s="1">
        <v>54</v>
      </c>
      <c r="I65" s="1">
        <v>55.9</v>
      </c>
      <c r="J65" s="22">
        <f t="shared" si="3"/>
        <v>1.0351851851851852</v>
      </c>
      <c r="K65" s="18">
        <v>62</v>
      </c>
      <c r="L65" s="1"/>
      <c r="M65" s="1"/>
      <c r="N65" s="22"/>
    </row>
    <row r="66" spans="1:15">
      <c r="A66" s="7">
        <f t="shared" si="0"/>
        <v>156</v>
      </c>
      <c r="B66" s="7">
        <f t="shared" si="1"/>
        <v>165.7</v>
      </c>
      <c r="C66" s="18">
        <v>63</v>
      </c>
      <c r="D66" s="1">
        <v>95</v>
      </c>
      <c r="E66" s="1">
        <v>104</v>
      </c>
      <c r="F66" s="22">
        <f t="shared" si="2"/>
        <v>1.0947368421052632</v>
      </c>
      <c r="G66" s="18">
        <v>63</v>
      </c>
      <c r="H66" s="1">
        <v>42</v>
      </c>
      <c r="I66" s="1">
        <v>39.1</v>
      </c>
      <c r="J66" s="22">
        <f t="shared" si="3"/>
        <v>0.93095238095238098</v>
      </c>
      <c r="K66" s="18">
        <v>63</v>
      </c>
      <c r="L66" s="1">
        <v>19</v>
      </c>
      <c r="M66" s="1">
        <v>22.6</v>
      </c>
      <c r="N66" s="22">
        <f t="shared" si="4"/>
        <v>1.1894736842105265</v>
      </c>
      <c r="O66" s="32">
        <v>31</v>
      </c>
    </row>
    <row r="67" spans="1:15">
      <c r="A67" s="7">
        <f t="shared" si="0"/>
        <v>153</v>
      </c>
      <c r="B67" s="7">
        <f t="shared" si="1"/>
        <v>167.4</v>
      </c>
      <c r="C67" s="18">
        <v>64</v>
      </c>
      <c r="D67" s="1">
        <v>95</v>
      </c>
      <c r="E67" s="1">
        <v>104</v>
      </c>
      <c r="F67" s="22">
        <f t="shared" si="2"/>
        <v>1.0947368421052632</v>
      </c>
      <c r="G67" s="18">
        <v>64</v>
      </c>
      <c r="H67" s="1">
        <v>42</v>
      </c>
      <c r="I67" s="1">
        <v>39.4</v>
      </c>
      <c r="J67" s="22">
        <f t="shared" si="3"/>
        <v>0.93809523809523809</v>
      </c>
      <c r="K67" s="18">
        <v>64</v>
      </c>
      <c r="L67" s="1">
        <v>16</v>
      </c>
      <c r="M67" s="1">
        <v>24</v>
      </c>
      <c r="N67" s="22">
        <f t="shared" si="4"/>
        <v>1.5</v>
      </c>
      <c r="O67" s="32">
        <v>32</v>
      </c>
    </row>
    <row r="68" spans="1:15">
      <c r="A68" s="7">
        <f t="shared" si="0"/>
        <v>212</v>
      </c>
      <c r="B68" s="7">
        <f t="shared" si="1"/>
        <v>162</v>
      </c>
      <c r="C68" s="18">
        <v>65</v>
      </c>
      <c r="D68" s="1">
        <v>129</v>
      </c>
      <c r="E68" s="1">
        <v>104</v>
      </c>
      <c r="F68" s="22">
        <f t="shared" si="2"/>
        <v>0.80620155038759689</v>
      </c>
      <c r="G68" s="18">
        <v>65</v>
      </c>
      <c r="H68" s="1">
        <v>62</v>
      </c>
      <c r="I68" s="1">
        <v>42</v>
      </c>
      <c r="J68" s="22">
        <f t="shared" si="3"/>
        <v>0.67741935483870963</v>
      </c>
      <c r="K68" s="18">
        <v>65</v>
      </c>
      <c r="L68" s="1">
        <v>21</v>
      </c>
      <c r="M68" s="1">
        <v>16</v>
      </c>
      <c r="N68" s="22">
        <f t="shared" si="4"/>
        <v>0.76190476190476186</v>
      </c>
      <c r="O68" s="32">
        <v>33</v>
      </c>
    </row>
    <row r="69" spans="1:15">
      <c r="A69" s="7">
        <f t="shared" ref="A69:A103" si="5">D69+H69+L69</f>
        <v>155</v>
      </c>
      <c r="B69" s="7">
        <f t="shared" si="1"/>
        <v>163.4</v>
      </c>
      <c r="C69" s="18">
        <v>66</v>
      </c>
      <c r="D69" s="1">
        <v>87</v>
      </c>
      <c r="E69" s="1">
        <v>104</v>
      </c>
      <c r="F69" s="22">
        <f t="shared" si="2"/>
        <v>1.1954022988505748</v>
      </c>
      <c r="G69" s="18">
        <v>66</v>
      </c>
      <c r="H69" s="1">
        <v>41</v>
      </c>
      <c r="I69" s="1">
        <v>40.9</v>
      </c>
      <c r="J69" s="22">
        <f t="shared" si="3"/>
        <v>0.9975609756097561</v>
      </c>
      <c r="K69" s="18">
        <v>66</v>
      </c>
      <c r="L69" s="1">
        <v>27</v>
      </c>
      <c r="M69" s="1">
        <v>18.5</v>
      </c>
      <c r="N69" s="22">
        <f t="shared" si="4"/>
        <v>0.68518518518518523</v>
      </c>
      <c r="O69" s="32">
        <v>34</v>
      </c>
    </row>
    <row r="70" spans="1:15">
      <c r="A70" s="7">
        <f t="shared" si="5"/>
        <v>210</v>
      </c>
      <c r="B70" s="7">
        <f t="shared" ref="B70:B103" si="6">E70+I70+M70</f>
        <v>165.3</v>
      </c>
      <c r="C70" s="18">
        <v>67</v>
      </c>
      <c r="D70" s="1">
        <v>121</v>
      </c>
      <c r="E70" s="1">
        <v>104</v>
      </c>
      <c r="F70" s="22">
        <f t="shared" si="2"/>
        <v>0.85950413223140498</v>
      </c>
      <c r="G70" s="18">
        <v>67</v>
      </c>
      <c r="H70" s="1">
        <v>59</v>
      </c>
      <c r="I70" s="1">
        <v>39.299999999999997</v>
      </c>
      <c r="J70" s="22">
        <f t="shared" si="3"/>
        <v>0.66610169491525417</v>
      </c>
      <c r="K70" s="18">
        <v>67</v>
      </c>
      <c r="L70" s="1">
        <v>30</v>
      </c>
      <c r="M70" s="1">
        <v>22</v>
      </c>
      <c r="N70" s="22">
        <f t="shared" si="4"/>
        <v>0.73333333333333328</v>
      </c>
      <c r="O70" s="32">
        <v>35</v>
      </c>
    </row>
    <row r="71" spans="1:15">
      <c r="A71" s="30">
        <f>D71+H71+L71+7</f>
        <v>223</v>
      </c>
      <c r="B71" s="7">
        <f t="shared" si="6"/>
        <v>162.6</v>
      </c>
      <c r="C71" s="18">
        <v>68</v>
      </c>
      <c r="D71" s="1">
        <v>132</v>
      </c>
      <c r="E71" s="1">
        <v>104</v>
      </c>
      <c r="F71" s="22">
        <f t="shared" ref="F71:F103" si="7">E71/D71</f>
        <v>0.78787878787878785</v>
      </c>
      <c r="G71" s="18">
        <v>68</v>
      </c>
      <c r="H71" s="2">
        <v>64</v>
      </c>
      <c r="I71" s="1">
        <v>42.6</v>
      </c>
      <c r="J71" s="22">
        <f t="shared" ref="J71:J103" si="8">I71/H71</f>
        <v>0.66562500000000002</v>
      </c>
      <c r="K71" s="18">
        <v>68</v>
      </c>
      <c r="L71" s="1">
        <v>20</v>
      </c>
      <c r="M71" s="1">
        <v>16</v>
      </c>
      <c r="N71" s="22">
        <f t="shared" ref="N71:N101" si="9">M71/L71</f>
        <v>0.8</v>
      </c>
      <c r="O71" s="32">
        <v>36</v>
      </c>
    </row>
    <row r="72" spans="1:15">
      <c r="A72" s="7">
        <f t="shared" si="5"/>
        <v>178</v>
      </c>
      <c r="B72" s="7">
        <f t="shared" si="6"/>
        <v>163.80000000000001</v>
      </c>
      <c r="C72" s="18">
        <v>69</v>
      </c>
      <c r="D72" s="1">
        <v>112</v>
      </c>
      <c r="E72" s="1">
        <v>104</v>
      </c>
      <c r="F72" s="22">
        <f t="shared" si="7"/>
        <v>0.9285714285714286</v>
      </c>
      <c r="G72" s="18">
        <v>69</v>
      </c>
      <c r="H72" s="1">
        <v>46</v>
      </c>
      <c r="I72" s="1">
        <v>40.299999999999997</v>
      </c>
      <c r="J72" s="22">
        <f t="shared" si="8"/>
        <v>0.87608695652173907</v>
      </c>
      <c r="K72" s="18">
        <v>69</v>
      </c>
      <c r="L72" s="1">
        <v>20</v>
      </c>
      <c r="M72" s="1">
        <v>19.5</v>
      </c>
      <c r="N72" s="22">
        <f t="shared" si="9"/>
        <v>0.97499999999999998</v>
      </c>
      <c r="O72" s="32">
        <v>37</v>
      </c>
    </row>
    <row r="73" spans="1:15">
      <c r="A73" s="30">
        <f>D73+H73+L73+10</f>
        <v>291</v>
      </c>
      <c r="B73" s="7">
        <f t="shared" si="6"/>
        <v>167.1</v>
      </c>
      <c r="C73" s="18">
        <v>70</v>
      </c>
      <c r="D73" s="2">
        <v>176</v>
      </c>
      <c r="E73" s="1">
        <v>104</v>
      </c>
      <c r="F73" s="22">
        <f t="shared" si="7"/>
        <v>0.59090909090909094</v>
      </c>
      <c r="G73" s="18">
        <v>70</v>
      </c>
      <c r="H73" s="2">
        <v>72</v>
      </c>
      <c r="I73" s="1">
        <v>39.1</v>
      </c>
      <c r="J73" s="22">
        <f t="shared" si="8"/>
        <v>0.54305555555555562</v>
      </c>
      <c r="K73" s="18">
        <v>70</v>
      </c>
      <c r="L73" s="1">
        <v>33</v>
      </c>
      <c r="M73" s="1">
        <v>24</v>
      </c>
      <c r="N73" s="22">
        <f t="shared" si="9"/>
        <v>0.72727272727272729</v>
      </c>
      <c r="O73" s="32">
        <v>38</v>
      </c>
    </row>
    <row r="74" spans="1:15">
      <c r="A74" s="7">
        <f t="shared" si="5"/>
        <v>186</v>
      </c>
      <c r="B74" s="7">
        <f t="shared" si="6"/>
        <v>161.80000000000001</v>
      </c>
      <c r="C74" s="18">
        <v>71</v>
      </c>
      <c r="D74" s="1">
        <v>125</v>
      </c>
      <c r="E74" s="1">
        <v>104</v>
      </c>
      <c r="F74" s="22">
        <f t="shared" si="7"/>
        <v>0.83199999999999996</v>
      </c>
      <c r="G74" s="18">
        <v>71</v>
      </c>
      <c r="H74" s="1">
        <v>61</v>
      </c>
      <c r="I74" s="1">
        <v>57.8</v>
      </c>
      <c r="J74" s="22">
        <f t="shared" si="8"/>
        <v>0.94754098360655736</v>
      </c>
      <c r="K74" s="18">
        <v>71</v>
      </c>
      <c r="L74" s="1"/>
      <c r="M74" s="1"/>
      <c r="N74" s="22"/>
    </row>
    <row r="75" spans="1:15">
      <c r="A75" s="7">
        <f t="shared" si="5"/>
        <v>342</v>
      </c>
      <c r="B75" s="7">
        <f t="shared" si="6"/>
        <v>162.9</v>
      </c>
      <c r="C75" s="18">
        <v>72</v>
      </c>
      <c r="D75" s="1">
        <v>239</v>
      </c>
      <c r="E75" s="1">
        <v>104</v>
      </c>
      <c r="F75" s="22">
        <f t="shared" si="7"/>
        <v>0.43514644351464438</v>
      </c>
      <c r="G75" s="18">
        <v>72</v>
      </c>
      <c r="H75" s="1">
        <v>72</v>
      </c>
      <c r="I75" s="1">
        <v>41.8</v>
      </c>
      <c r="J75" s="22">
        <f t="shared" si="8"/>
        <v>0.58055555555555549</v>
      </c>
      <c r="K75" s="18">
        <v>72</v>
      </c>
      <c r="L75" s="1">
        <v>31</v>
      </c>
      <c r="M75" s="1">
        <v>17.100000000000001</v>
      </c>
      <c r="N75" s="22">
        <f t="shared" si="9"/>
        <v>0.55161290322580647</v>
      </c>
      <c r="O75" s="32">
        <v>39</v>
      </c>
    </row>
    <row r="76" spans="1:15">
      <c r="A76" s="7">
        <f t="shared" si="5"/>
        <v>279</v>
      </c>
      <c r="B76" s="7">
        <f t="shared" si="6"/>
        <v>162.69999999999999</v>
      </c>
      <c r="C76" s="18">
        <v>73</v>
      </c>
      <c r="D76" s="1">
        <v>170</v>
      </c>
      <c r="E76" s="1">
        <v>104</v>
      </c>
      <c r="F76" s="22">
        <f t="shared" si="7"/>
        <v>0.61176470588235299</v>
      </c>
      <c r="G76" s="18">
        <v>73</v>
      </c>
      <c r="H76" s="1">
        <v>77</v>
      </c>
      <c r="I76" s="1">
        <v>42.7</v>
      </c>
      <c r="J76" s="22">
        <f t="shared" si="8"/>
        <v>0.55454545454545456</v>
      </c>
      <c r="K76" s="18">
        <v>73</v>
      </c>
      <c r="L76" s="1">
        <v>32</v>
      </c>
      <c r="M76" s="1">
        <v>16</v>
      </c>
      <c r="N76" s="22">
        <f t="shared" si="9"/>
        <v>0.5</v>
      </c>
      <c r="O76" s="32">
        <v>40</v>
      </c>
    </row>
    <row r="77" spans="1:15">
      <c r="A77" s="7">
        <f t="shared" si="5"/>
        <v>171</v>
      </c>
      <c r="B77" s="7">
        <f t="shared" si="6"/>
        <v>161.9</v>
      </c>
      <c r="C77" s="18">
        <v>74</v>
      </c>
      <c r="D77" s="1">
        <v>106</v>
      </c>
      <c r="E77" s="1">
        <v>104</v>
      </c>
      <c r="F77" s="22">
        <f t="shared" si="7"/>
        <v>0.98113207547169812</v>
      </c>
      <c r="G77" s="18">
        <v>74</v>
      </c>
      <c r="H77" s="1">
        <v>57</v>
      </c>
      <c r="I77" s="1">
        <v>46.9</v>
      </c>
      <c r="J77" s="22">
        <f t="shared" si="8"/>
        <v>0.82280701754385965</v>
      </c>
      <c r="K77" s="18">
        <v>74</v>
      </c>
      <c r="L77" s="1">
        <v>8</v>
      </c>
      <c r="M77" s="1">
        <v>11</v>
      </c>
      <c r="N77" s="22">
        <f t="shared" si="9"/>
        <v>1.375</v>
      </c>
      <c r="O77" s="32">
        <v>41</v>
      </c>
    </row>
    <row r="78" spans="1:15">
      <c r="A78" s="7">
        <f t="shared" si="5"/>
        <v>145</v>
      </c>
      <c r="B78" s="7">
        <f t="shared" si="6"/>
        <v>165.8</v>
      </c>
      <c r="C78" s="18">
        <v>75</v>
      </c>
      <c r="D78" s="1">
        <v>87</v>
      </c>
      <c r="E78" s="1">
        <v>104</v>
      </c>
      <c r="F78" s="22">
        <f t="shared" si="7"/>
        <v>1.1954022988505748</v>
      </c>
      <c r="G78" s="18">
        <v>75</v>
      </c>
      <c r="H78" s="1">
        <v>44</v>
      </c>
      <c r="I78" s="1">
        <v>45.8</v>
      </c>
      <c r="J78" s="22">
        <f t="shared" si="8"/>
        <v>1.0409090909090908</v>
      </c>
      <c r="K78" s="18">
        <v>75</v>
      </c>
      <c r="L78" s="1">
        <v>14</v>
      </c>
      <c r="M78" s="1">
        <v>16</v>
      </c>
      <c r="N78" s="22">
        <f t="shared" si="9"/>
        <v>1.1428571428571428</v>
      </c>
      <c r="O78" s="32">
        <v>42</v>
      </c>
    </row>
    <row r="79" spans="1:15">
      <c r="A79" s="7">
        <f t="shared" si="5"/>
        <v>208</v>
      </c>
      <c r="B79" s="7">
        <f t="shared" si="6"/>
        <v>167</v>
      </c>
      <c r="C79" s="18">
        <v>76</v>
      </c>
      <c r="D79" s="1">
        <v>129</v>
      </c>
      <c r="E79" s="1">
        <v>104</v>
      </c>
      <c r="F79" s="22">
        <f t="shared" si="7"/>
        <v>0.80620155038759689</v>
      </c>
      <c r="G79" s="18">
        <v>76</v>
      </c>
      <c r="H79" s="1">
        <v>53</v>
      </c>
      <c r="I79" s="1">
        <v>39</v>
      </c>
      <c r="J79" s="22">
        <f t="shared" si="8"/>
        <v>0.73584905660377353</v>
      </c>
      <c r="K79" s="18">
        <v>76</v>
      </c>
      <c r="L79" s="1">
        <v>26</v>
      </c>
      <c r="M79" s="1">
        <v>24</v>
      </c>
      <c r="N79" s="22">
        <f t="shared" si="9"/>
        <v>0.92307692307692313</v>
      </c>
      <c r="O79" s="32">
        <v>43</v>
      </c>
    </row>
    <row r="80" spans="1:15">
      <c r="A80" s="7">
        <f t="shared" si="5"/>
        <v>193</v>
      </c>
      <c r="B80" s="7">
        <f t="shared" si="6"/>
        <v>165.5</v>
      </c>
      <c r="C80" s="18">
        <v>77</v>
      </c>
      <c r="D80" s="1">
        <v>123</v>
      </c>
      <c r="E80" s="1">
        <v>104</v>
      </c>
      <c r="F80" s="22">
        <f t="shared" si="7"/>
        <v>0.84552845528455289</v>
      </c>
      <c r="G80" s="18">
        <v>77</v>
      </c>
      <c r="H80" s="1">
        <v>48</v>
      </c>
      <c r="I80" s="1">
        <v>39.200000000000003</v>
      </c>
      <c r="J80" s="22">
        <f t="shared" si="8"/>
        <v>0.81666666666666676</v>
      </c>
      <c r="K80" s="18">
        <v>77</v>
      </c>
      <c r="L80" s="1">
        <v>22</v>
      </c>
      <c r="M80" s="1">
        <v>22.3</v>
      </c>
      <c r="N80" s="22">
        <f t="shared" si="9"/>
        <v>1.0136363636363637</v>
      </c>
      <c r="O80" s="32">
        <v>44</v>
      </c>
    </row>
    <row r="81" spans="1:15">
      <c r="A81" s="7">
        <f t="shared" si="5"/>
        <v>160</v>
      </c>
      <c r="B81" s="7">
        <f t="shared" si="6"/>
        <v>163.69999999999999</v>
      </c>
      <c r="C81" s="18">
        <v>78</v>
      </c>
      <c r="D81" s="1">
        <v>101</v>
      </c>
      <c r="E81" s="1">
        <v>104</v>
      </c>
      <c r="F81" s="22">
        <f t="shared" si="7"/>
        <v>1.0297029702970297</v>
      </c>
      <c r="G81" s="18">
        <v>78</v>
      </c>
      <c r="H81" s="1">
        <v>39</v>
      </c>
      <c r="I81" s="1">
        <v>40.5</v>
      </c>
      <c r="J81" s="22">
        <f t="shared" si="8"/>
        <v>1.0384615384615385</v>
      </c>
      <c r="K81" s="18">
        <v>78</v>
      </c>
      <c r="L81" s="1">
        <v>20</v>
      </c>
      <c r="M81" s="1">
        <v>19.2</v>
      </c>
      <c r="N81" s="22">
        <f t="shared" si="9"/>
        <v>0.96</v>
      </c>
      <c r="O81" s="32">
        <v>45</v>
      </c>
    </row>
    <row r="82" spans="1:15">
      <c r="A82" s="7">
        <f t="shared" si="5"/>
        <v>334</v>
      </c>
      <c r="B82" s="7">
        <f t="shared" si="6"/>
        <v>160</v>
      </c>
      <c r="C82" s="18">
        <v>79</v>
      </c>
      <c r="D82" s="1">
        <v>231</v>
      </c>
      <c r="E82" s="1">
        <v>104</v>
      </c>
      <c r="F82" s="22">
        <f t="shared" si="7"/>
        <v>0.45021645021645024</v>
      </c>
      <c r="G82" s="18">
        <v>79</v>
      </c>
      <c r="H82" s="1">
        <v>103</v>
      </c>
      <c r="I82" s="1">
        <v>56</v>
      </c>
      <c r="J82" s="22">
        <f t="shared" si="8"/>
        <v>0.5436893203883495</v>
      </c>
      <c r="K82" s="18">
        <v>79</v>
      </c>
      <c r="L82" s="1"/>
      <c r="M82" s="1"/>
      <c r="N82" s="22"/>
    </row>
    <row r="83" spans="1:15">
      <c r="A83" s="7">
        <f t="shared" si="5"/>
        <v>140</v>
      </c>
      <c r="B83" s="7">
        <f t="shared" si="6"/>
        <v>160</v>
      </c>
      <c r="C83" s="18">
        <v>80</v>
      </c>
      <c r="D83" s="1">
        <v>89</v>
      </c>
      <c r="E83" s="1">
        <v>104</v>
      </c>
      <c r="F83" s="22">
        <f t="shared" si="7"/>
        <v>1.1685393258426966</v>
      </c>
      <c r="G83" s="18">
        <v>80</v>
      </c>
      <c r="H83" s="1">
        <v>51</v>
      </c>
      <c r="I83" s="1">
        <v>56</v>
      </c>
      <c r="J83" s="22">
        <f t="shared" si="8"/>
        <v>1.0980392156862746</v>
      </c>
      <c r="K83" s="18">
        <v>80</v>
      </c>
      <c r="L83" s="1"/>
      <c r="M83" s="1"/>
      <c r="N83" s="22"/>
    </row>
    <row r="84" spans="1:15">
      <c r="A84" s="7">
        <f t="shared" si="5"/>
        <v>166</v>
      </c>
      <c r="B84" s="7">
        <f t="shared" si="6"/>
        <v>160</v>
      </c>
      <c r="C84" s="18">
        <v>81</v>
      </c>
      <c r="D84" s="1">
        <v>108</v>
      </c>
      <c r="E84" s="1">
        <v>104</v>
      </c>
      <c r="F84" s="22">
        <f t="shared" si="7"/>
        <v>0.96296296296296291</v>
      </c>
      <c r="G84" s="18">
        <v>81</v>
      </c>
      <c r="H84" s="1">
        <v>58</v>
      </c>
      <c r="I84" s="1">
        <v>56</v>
      </c>
      <c r="J84" s="22">
        <f t="shared" si="8"/>
        <v>0.96551724137931039</v>
      </c>
      <c r="K84" s="18">
        <v>81</v>
      </c>
      <c r="L84" s="1"/>
      <c r="M84" s="1"/>
      <c r="N84" s="22"/>
    </row>
    <row r="85" spans="1:15">
      <c r="A85" s="7">
        <f t="shared" si="5"/>
        <v>136</v>
      </c>
      <c r="B85" s="7">
        <f t="shared" si="6"/>
        <v>160</v>
      </c>
      <c r="C85" s="18">
        <v>82</v>
      </c>
      <c r="D85" s="1">
        <v>88</v>
      </c>
      <c r="E85" s="1">
        <v>104</v>
      </c>
      <c r="F85" s="22">
        <f t="shared" si="7"/>
        <v>1.1818181818181819</v>
      </c>
      <c r="G85" s="18">
        <v>82</v>
      </c>
      <c r="H85" s="1">
        <v>48</v>
      </c>
      <c r="I85" s="1">
        <v>56</v>
      </c>
      <c r="J85" s="22">
        <f t="shared" si="8"/>
        <v>1.1666666666666667</v>
      </c>
      <c r="K85" s="18">
        <v>82</v>
      </c>
      <c r="L85" s="1"/>
      <c r="M85" s="1"/>
      <c r="N85" s="22"/>
    </row>
    <row r="86" spans="1:15">
      <c r="A86" s="30">
        <f>D86+H86+L86+50</f>
        <v>250</v>
      </c>
      <c r="B86" s="7">
        <f t="shared" si="6"/>
        <v>160</v>
      </c>
      <c r="C86" s="18">
        <v>83</v>
      </c>
      <c r="D86" s="2">
        <v>135</v>
      </c>
      <c r="E86" s="1">
        <v>104</v>
      </c>
      <c r="F86" s="22">
        <f t="shared" si="7"/>
        <v>0.77037037037037037</v>
      </c>
      <c r="G86" s="18">
        <v>83</v>
      </c>
      <c r="H86" s="1">
        <v>65</v>
      </c>
      <c r="I86" s="1">
        <v>56</v>
      </c>
      <c r="J86" s="22">
        <f t="shared" si="8"/>
        <v>0.86153846153846159</v>
      </c>
      <c r="K86" s="18">
        <v>83</v>
      </c>
      <c r="L86" s="1"/>
      <c r="M86" s="1"/>
      <c r="N86" s="22"/>
    </row>
    <row r="87" spans="1:15">
      <c r="A87" s="30">
        <f>D87+H87+L87+10</f>
        <v>129</v>
      </c>
      <c r="B87" s="7">
        <f t="shared" si="6"/>
        <v>160</v>
      </c>
      <c r="C87" s="18">
        <v>84</v>
      </c>
      <c r="D87" s="1">
        <v>79</v>
      </c>
      <c r="E87" s="1">
        <v>104</v>
      </c>
      <c r="F87" s="22">
        <f t="shared" si="7"/>
        <v>1.3164556962025316</v>
      </c>
      <c r="G87" s="18">
        <v>84</v>
      </c>
      <c r="H87" s="2">
        <v>40</v>
      </c>
      <c r="I87" s="1">
        <v>56</v>
      </c>
      <c r="J87" s="22">
        <f t="shared" si="8"/>
        <v>1.4</v>
      </c>
      <c r="K87" s="18">
        <v>84</v>
      </c>
      <c r="L87" s="1"/>
      <c r="M87" s="1"/>
      <c r="N87" s="22"/>
    </row>
    <row r="88" spans="1:15">
      <c r="A88" s="7">
        <f t="shared" si="5"/>
        <v>154</v>
      </c>
      <c r="B88" s="7">
        <f t="shared" si="6"/>
        <v>160</v>
      </c>
      <c r="C88" s="18">
        <v>85</v>
      </c>
      <c r="D88" s="1">
        <v>103</v>
      </c>
      <c r="E88" s="1">
        <v>104</v>
      </c>
      <c r="F88" s="22">
        <f t="shared" si="7"/>
        <v>1.0097087378640777</v>
      </c>
      <c r="G88" s="18">
        <v>85</v>
      </c>
      <c r="H88" s="1">
        <v>51</v>
      </c>
      <c r="I88" s="1">
        <v>56</v>
      </c>
      <c r="J88" s="22">
        <f t="shared" si="8"/>
        <v>1.0980392156862746</v>
      </c>
      <c r="K88" s="18">
        <v>85</v>
      </c>
      <c r="L88" s="1"/>
      <c r="M88" s="1"/>
      <c r="N88" s="22"/>
    </row>
    <row r="89" spans="1:15">
      <c r="A89" s="7">
        <f t="shared" si="5"/>
        <v>231</v>
      </c>
      <c r="B89" s="7">
        <f t="shared" si="6"/>
        <v>160</v>
      </c>
      <c r="C89" s="18">
        <v>86</v>
      </c>
      <c r="D89" s="1">
        <v>158</v>
      </c>
      <c r="E89" s="1">
        <v>104</v>
      </c>
      <c r="F89" s="22">
        <f t="shared" si="7"/>
        <v>0.65822784810126578</v>
      </c>
      <c r="G89" s="18">
        <v>86</v>
      </c>
      <c r="H89" s="1">
        <v>73</v>
      </c>
      <c r="I89" s="1">
        <v>56</v>
      </c>
      <c r="J89" s="22">
        <f t="shared" si="8"/>
        <v>0.76712328767123283</v>
      </c>
      <c r="K89" s="18">
        <v>86</v>
      </c>
      <c r="L89" s="1"/>
      <c r="M89" s="1"/>
      <c r="N89" s="22"/>
    </row>
    <row r="90" spans="1:15">
      <c r="A90" s="7">
        <f t="shared" si="5"/>
        <v>168</v>
      </c>
      <c r="B90" s="7">
        <f t="shared" si="6"/>
        <v>160</v>
      </c>
      <c r="C90" s="18">
        <v>87</v>
      </c>
      <c r="D90" s="1">
        <v>106</v>
      </c>
      <c r="E90" s="1">
        <v>104</v>
      </c>
      <c r="F90" s="22">
        <f t="shared" si="7"/>
        <v>0.98113207547169812</v>
      </c>
      <c r="G90" s="18">
        <v>87</v>
      </c>
      <c r="H90" s="1">
        <v>62</v>
      </c>
      <c r="I90" s="1">
        <v>56</v>
      </c>
      <c r="J90" s="22">
        <f t="shared" si="8"/>
        <v>0.90322580645161288</v>
      </c>
      <c r="K90" s="18">
        <v>87</v>
      </c>
      <c r="L90" s="1"/>
      <c r="M90" s="1"/>
      <c r="N90" s="22"/>
    </row>
    <row r="91" spans="1:15">
      <c r="A91" s="7">
        <f t="shared" si="5"/>
        <v>191</v>
      </c>
      <c r="B91" s="7">
        <f t="shared" si="6"/>
        <v>160</v>
      </c>
      <c r="C91" s="18">
        <v>88</v>
      </c>
      <c r="D91" s="1">
        <v>131</v>
      </c>
      <c r="E91" s="1">
        <v>104</v>
      </c>
      <c r="F91" s="22">
        <f t="shared" si="7"/>
        <v>0.79389312977099236</v>
      </c>
      <c r="G91" s="18">
        <v>88</v>
      </c>
      <c r="H91" s="1">
        <v>60</v>
      </c>
      <c r="I91" s="1">
        <v>56</v>
      </c>
      <c r="J91" s="22">
        <f t="shared" si="8"/>
        <v>0.93333333333333335</v>
      </c>
      <c r="K91" s="18">
        <v>88</v>
      </c>
      <c r="L91" s="1"/>
      <c r="M91" s="1"/>
      <c r="N91" s="22"/>
    </row>
    <row r="92" spans="1:15">
      <c r="A92" s="7">
        <f t="shared" si="5"/>
        <v>191</v>
      </c>
      <c r="B92" s="7">
        <f t="shared" si="6"/>
        <v>167</v>
      </c>
      <c r="C92" s="18">
        <v>89</v>
      </c>
      <c r="D92" s="1">
        <v>119</v>
      </c>
      <c r="E92" s="1">
        <v>104</v>
      </c>
      <c r="F92" s="22">
        <f t="shared" si="7"/>
        <v>0.87394957983193278</v>
      </c>
      <c r="G92" s="18">
        <v>89</v>
      </c>
      <c r="H92" s="1">
        <v>47</v>
      </c>
      <c r="I92" s="1">
        <v>39</v>
      </c>
      <c r="J92" s="22">
        <f t="shared" si="8"/>
        <v>0.82978723404255317</v>
      </c>
      <c r="K92" s="18">
        <v>89</v>
      </c>
      <c r="L92" s="1">
        <v>25</v>
      </c>
      <c r="M92" s="1">
        <v>24</v>
      </c>
      <c r="N92" s="22">
        <f t="shared" si="9"/>
        <v>0.96</v>
      </c>
      <c r="O92" s="32">
        <v>46</v>
      </c>
    </row>
    <row r="93" spans="1:15">
      <c r="A93" s="7">
        <f t="shared" si="5"/>
        <v>191</v>
      </c>
      <c r="B93" s="7">
        <f t="shared" si="6"/>
        <v>167</v>
      </c>
      <c r="C93" s="18">
        <v>90</v>
      </c>
      <c r="D93" s="1">
        <v>119</v>
      </c>
      <c r="E93" s="1">
        <v>104</v>
      </c>
      <c r="F93" s="22">
        <f t="shared" si="7"/>
        <v>0.87394957983193278</v>
      </c>
      <c r="G93" s="18">
        <v>90</v>
      </c>
      <c r="H93" s="1">
        <v>47</v>
      </c>
      <c r="I93" s="1">
        <v>39</v>
      </c>
      <c r="J93" s="22">
        <f t="shared" si="8"/>
        <v>0.82978723404255317</v>
      </c>
      <c r="K93" s="18">
        <v>90</v>
      </c>
      <c r="L93" s="1">
        <v>25</v>
      </c>
      <c r="M93" s="1">
        <v>24</v>
      </c>
      <c r="N93" s="22">
        <f t="shared" si="9"/>
        <v>0.96</v>
      </c>
      <c r="O93" s="32">
        <v>47</v>
      </c>
    </row>
    <row r="94" spans="1:15">
      <c r="A94" s="7">
        <f>D94+H94+L94+2</f>
        <v>270</v>
      </c>
      <c r="B94" s="7">
        <f t="shared" si="6"/>
        <v>176</v>
      </c>
      <c r="C94" s="18">
        <v>91</v>
      </c>
      <c r="D94" s="2">
        <v>162</v>
      </c>
      <c r="E94" s="1">
        <v>104</v>
      </c>
      <c r="F94" s="22">
        <f t="shared" si="7"/>
        <v>0.64197530864197527</v>
      </c>
      <c r="G94" s="18">
        <v>91</v>
      </c>
      <c r="H94" s="1">
        <v>62</v>
      </c>
      <c r="I94" s="1">
        <v>40</v>
      </c>
      <c r="J94" s="22">
        <f t="shared" si="8"/>
        <v>0.64516129032258063</v>
      </c>
      <c r="K94" s="18">
        <v>91</v>
      </c>
      <c r="L94" s="1">
        <v>44</v>
      </c>
      <c r="M94" s="1">
        <v>32</v>
      </c>
      <c r="N94" s="22">
        <f t="shared" si="9"/>
        <v>0.72727272727272729</v>
      </c>
      <c r="O94" s="32">
        <v>48</v>
      </c>
    </row>
    <row r="95" spans="1:15">
      <c r="A95" s="7">
        <f>D95+H95+L95+15</f>
        <v>186</v>
      </c>
      <c r="B95" s="7">
        <f t="shared" si="6"/>
        <v>167</v>
      </c>
      <c r="C95" s="18">
        <v>92</v>
      </c>
      <c r="D95" s="2">
        <v>114</v>
      </c>
      <c r="E95" s="1">
        <v>104</v>
      </c>
      <c r="F95" s="22">
        <f t="shared" si="7"/>
        <v>0.91228070175438591</v>
      </c>
      <c r="G95" s="18">
        <v>92</v>
      </c>
      <c r="H95" s="1">
        <v>39</v>
      </c>
      <c r="I95" s="1">
        <v>39</v>
      </c>
      <c r="J95" s="22">
        <f t="shared" si="8"/>
        <v>1</v>
      </c>
      <c r="K95" s="18">
        <v>92</v>
      </c>
      <c r="L95" s="2">
        <v>18</v>
      </c>
      <c r="M95" s="1">
        <v>24</v>
      </c>
      <c r="N95" s="22">
        <f t="shared" si="9"/>
        <v>1.3333333333333333</v>
      </c>
      <c r="O95" s="32">
        <v>49</v>
      </c>
    </row>
    <row r="96" spans="1:15">
      <c r="A96" s="7">
        <f t="shared" si="5"/>
        <v>238</v>
      </c>
      <c r="B96" s="7">
        <f t="shared" si="6"/>
        <v>159.69999999999999</v>
      </c>
      <c r="C96" s="18">
        <v>93</v>
      </c>
      <c r="D96" s="1">
        <v>134</v>
      </c>
      <c r="E96" s="1">
        <v>104</v>
      </c>
      <c r="F96" s="22">
        <f t="shared" si="7"/>
        <v>0.77611940298507465</v>
      </c>
      <c r="G96" s="18">
        <v>93</v>
      </c>
      <c r="H96" s="1">
        <v>104</v>
      </c>
      <c r="I96" s="1">
        <v>55.7</v>
      </c>
      <c r="J96" s="22">
        <f t="shared" si="8"/>
        <v>0.53557692307692306</v>
      </c>
      <c r="K96" s="18">
        <v>93</v>
      </c>
      <c r="L96" s="1"/>
      <c r="M96" s="1"/>
      <c r="N96" s="22"/>
    </row>
    <row r="97" spans="1:15">
      <c r="A97" s="26">
        <f t="shared" si="5"/>
        <v>0</v>
      </c>
      <c r="B97" s="26">
        <f t="shared" si="6"/>
        <v>0</v>
      </c>
      <c r="C97" s="27">
        <v>94</v>
      </c>
      <c r="D97" s="29"/>
      <c r="E97" s="29"/>
      <c r="F97" s="28"/>
      <c r="G97" s="27">
        <v>94</v>
      </c>
      <c r="H97" s="29"/>
      <c r="I97" s="29"/>
      <c r="J97" s="28"/>
      <c r="K97" s="27">
        <v>94</v>
      </c>
      <c r="L97" s="29"/>
      <c r="M97" s="29"/>
      <c r="N97" s="28"/>
    </row>
    <row r="98" spans="1:15">
      <c r="A98" s="7">
        <f>D98+H98+L98+2</f>
        <v>142</v>
      </c>
      <c r="B98" s="7">
        <f t="shared" si="6"/>
        <v>167</v>
      </c>
      <c r="C98" s="18">
        <v>95</v>
      </c>
      <c r="D98" s="1">
        <v>87</v>
      </c>
      <c r="E98" s="1">
        <v>104</v>
      </c>
      <c r="F98" s="22">
        <f t="shared" si="7"/>
        <v>1.1954022988505748</v>
      </c>
      <c r="G98" s="18">
        <v>95</v>
      </c>
      <c r="H98" s="1">
        <v>32</v>
      </c>
      <c r="I98" s="1">
        <v>39</v>
      </c>
      <c r="J98" s="22">
        <f t="shared" si="8"/>
        <v>1.21875</v>
      </c>
      <c r="K98" s="18">
        <v>95</v>
      </c>
      <c r="L98" s="2">
        <v>21</v>
      </c>
      <c r="M98" s="1">
        <v>24</v>
      </c>
      <c r="N98" s="22">
        <f t="shared" si="9"/>
        <v>1.1428571428571428</v>
      </c>
      <c r="O98" s="32">
        <v>50</v>
      </c>
    </row>
    <row r="99" spans="1:15">
      <c r="A99" s="7">
        <f t="shared" si="5"/>
        <v>195</v>
      </c>
      <c r="B99" s="7">
        <f t="shared" si="6"/>
        <v>167</v>
      </c>
      <c r="C99" s="18">
        <v>96</v>
      </c>
      <c r="D99" s="1">
        <v>131</v>
      </c>
      <c r="E99" s="1">
        <v>104</v>
      </c>
      <c r="F99" s="22">
        <f t="shared" si="7"/>
        <v>0.79389312977099236</v>
      </c>
      <c r="G99" s="18">
        <v>96</v>
      </c>
      <c r="H99" s="1">
        <v>42</v>
      </c>
      <c r="I99" s="1">
        <v>39</v>
      </c>
      <c r="J99" s="22">
        <f t="shared" si="8"/>
        <v>0.9285714285714286</v>
      </c>
      <c r="K99" s="18">
        <v>96</v>
      </c>
      <c r="L99" s="1">
        <v>22</v>
      </c>
      <c r="M99" s="1">
        <v>24</v>
      </c>
      <c r="N99" s="22">
        <f t="shared" si="9"/>
        <v>1.0909090909090908</v>
      </c>
      <c r="O99" s="32">
        <v>51</v>
      </c>
    </row>
    <row r="100" spans="1:15">
      <c r="A100" s="7">
        <f t="shared" si="5"/>
        <v>184</v>
      </c>
      <c r="B100" s="7">
        <f t="shared" si="6"/>
        <v>165.3</v>
      </c>
      <c r="C100" s="18">
        <v>97</v>
      </c>
      <c r="D100" s="1">
        <v>112</v>
      </c>
      <c r="E100" s="1">
        <v>104</v>
      </c>
      <c r="F100" s="22">
        <f t="shared" si="7"/>
        <v>0.9285714285714286</v>
      </c>
      <c r="G100" s="18">
        <v>97</v>
      </c>
      <c r="H100" s="1">
        <v>72</v>
      </c>
      <c r="I100" s="1">
        <v>61.3</v>
      </c>
      <c r="J100" s="22">
        <f t="shared" si="8"/>
        <v>0.85138888888888886</v>
      </c>
      <c r="K100" s="18">
        <v>97</v>
      </c>
      <c r="L100" s="1"/>
      <c r="M100" s="1"/>
      <c r="N100" s="22"/>
    </row>
    <row r="101" spans="1:15">
      <c r="A101" s="7">
        <f t="shared" si="5"/>
        <v>148</v>
      </c>
      <c r="B101" s="7">
        <f t="shared" si="6"/>
        <v>167</v>
      </c>
      <c r="C101" s="18">
        <v>98</v>
      </c>
      <c r="D101" s="1">
        <v>93</v>
      </c>
      <c r="E101" s="1">
        <v>104</v>
      </c>
      <c r="F101" s="22">
        <f t="shared" si="7"/>
        <v>1.118279569892473</v>
      </c>
      <c r="G101" s="18">
        <v>98</v>
      </c>
      <c r="H101" s="1">
        <v>34</v>
      </c>
      <c r="I101" s="1">
        <v>39</v>
      </c>
      <c r="J101" s="22">
        <f t="shared" si="8"/>
        <v>1.1470588235294117</v>
      </c>
      <c r="K101" s="18">
        <v>98</v>
      </c>
      <c r="L101" s="1">
        <v>21</v>
      </c>
      <c r="M101" s="1">
        <v>24</v>
      </c>
      <c r="N101" s="22">
        <f t="shared" si="9"/>
        <v>1.1428571428571428</v>
      </c>
      <c r="O101" s="32">
        <v>52</v>
      </c>
    </row>
    <row r="102" spans="1:15">
      <c r="A102" s="7">
        <f t="shared" si="5"/>
        <v>145</v>
      </c>
      <c r="B102" s="7">
        <f t="shared" si="6"/>
        <v>160</v>
      </c>
      <c r="C102" s="18">
        <v>99</v>
      </c>
      <c r="D102" s="1">
        <v>97</v>
      </c>
      <c r="E102" s="1">
        <v>104</v>
      </c>
      <c r="F102" s="22">
        <f t="shared" si="7"/>
        <v>1.0721649484536082</v>
      </c>
      <c r="G102" s="18">
        <v>99</v>
      </c>
      <c r="H102" s="1">
        <v>48</v>
      </c>
      <c r="I102" s="1">
        <v>56</v>
      </c>
      <c r="J102" s="22">
        <f t="shared" si="8"/>
        <v>1.1666666666666667</v>
      </c>
      <c r="K102" s="18">
        <v>99</v>
      </c>
      <c r="L102" s="1"/>
      <c r="M102" s="1"/>
      <c r="N102" s="22"/>
    </row>
    <row r="103" spans="1:15" ht="15" thickBot="1">
      <c r="A103" s="7">
        <f t="shared" si="5"/>
        <v>194</v>
      </c>
      <c r="B103" s="7">
        <f t="shared" si="6"/>
        <v>160</v>
      </c>
      <c r="C103" s="19">
        <v>100</v>
      </c>
      <c r="D103" s="23">
        <v>127</v>
      </c>
      <c r="E103" s="23">
        <v>104</v>
      </c>
      <c r="F103" s="24">
        <f t="shared" si="7"/>
        <v>0.81889763779527558</v>
      </c>
      <c r="G103" s="19">
        <v>100</v>
      </c>
      <c r="H103" s="23">
        <v>67</v>
      </c>
      <c r="I103" s="23">
        <v>56</v>
      </c>
      <c r="J103" s="24">
        <f t="shared" si="8"/>
        <v>0.83582089552238803</v>
      </c>
      <c r="K103" s="19">
        <v>100</v>
      </c>
      <c r="L103" s="23"/>
      <c r="M103" s="23"/>
      <c r="N103" s="24"/>
    </row>
    <row r="105" spans="1:15" ht="15" thickBot="1">
      <c r="D105" s="35">
        <v>99</v>
      </c>
      <c r="E105" s="35">
        <v>99</v>
      </c>
      <c r="F105" s="6">
        <v>99</v>
      </c>
      <c r="H105" s="35">
        <v>98</v>
      </c>
      <c r="I105" s="35">
        <v>98</v>
      </c>
      <c r="J105" s="6">
        <v>98</v>
      </c>
      <c r="L105" s="6">
        <v>52</v>
      </c>
      <c r="M105" s="6">
        <v>52</v>
      </c>
      <c r="N105" s="6">
        <v>52</v>
      </c>
      <c r="O105" s="36" t="s">
        <v>12</v>
      </c>
    </row>
    <row r="106" spans="1:15" ht="15" thickBot="1">
      <c r="A106" s="6">
        <f t="shared" ref="A106:N106" si="10">SUM(A4:A103)</f>
        <v>19954</v>
      </c>
      <c r="B106" s="6">
        <f t="shared" si="10"/>
        <v>16606</v>
      </c>
      <c r="D106" s="6">
        <f t="shared" si="10"/>
        <v>12278</v>
      </c>
      <c r="E106" s="6">
        <f t="shared" si="10"/>
        <v>10349.399999999998</v>
      </c>
      <c r="F106" s="6">
        <f>SUM(F4:F103)</f>
        <v>90.035877269803862</v>
      </c>
      <c r="H106" s="6">
        <f t="shared" si="10"/>
        <v>5669</v>
      </c>
      <c r="I106" s="6">
        <f t="shared" si="10"/>
        <v>4830.7000000000007</v>
      </c>
      <c r="J106" s="6">
        <f t="shared" si="10"/>
        <v>88.183294975701983</v>
      </c>
      <c r="L106" s="6">
        <f t="shared" si="10"/>
        <v>1660</v>
      </c>
      <c r="M106" s="6">
        <f t="shared" si="10"/>
        <v>1425.8999999999999</v>
      </c>
      <c r="N106" s="6">
        <f t="shared" si="10"/>
        <v>48.881769087500132</v>
      </c>
      <c r="O106" s="36" t="s">
        <v>14</v>
      </c>
    </row>
    <row r="107" spans="1:15" ht="15" thickBot="1">
      <c r="D107" s="6">
        <f>D106/D105</f>
        <v>124.02020202020202</v>
      </c>
      <c r="E107" s="6">
        <f>E106/E105</f>
        <v>104.53939393939392</v>
      </c>
      <c r="F107" s="37">
        <f>F106/F105</f>
        <v>0.90945330575559458</v>
      </c>
      <c r="H107" s="6">
        <f>H106/H105</f>
        <v>57.846938775510203</v>
      </c>
      <c r="I107" s="6">
        <f t="shared" ref="I107:L107" si="11">I106/I105</f>
        <v>49.292857142857152</v>
      </c>
      <c r="J107" s="37">
        <f t="shared" si="11"/>
        <v>0.8998295405683876</v>
      </c>
      <c r="L107" s="6">
        <f t="shared" si="11"/>
        <v>31.923076923076923</v>
      </c>
      <c r="M107" s="6">
        <f t="shared" ref="M107" si="12">M106/M105</f>
        <v>27.421153846153842</v>
      </c>
      <c r="N107" s="37">
        <f t="shared" ref="N107" si="13">N106/N105</f>
        <v>0.94003402091346411</v>
      </c>
      <c r="O107" s="36" t="s">
        <v>13</v>
      </c>
    </row>
    <row r="109" spans="1:15">
      <c r="E109" s="6" t="s">
        <v>17</v>
      </c>
      <c r="F109" s="44">
        <f>E106/D106</f>
        <v>0.8429223000488677</v>
      </c>
      <c r="I109" s="6" t="s">
        <v>17</v>
      </c>
      <c r="J109" s="44">
        <f>I106/H106</f>
        <v>0.85212559534309418</v>
      </c>
      <c r="M109" s="6" t="s">
        <v>17</v>
      </c>
      <c r="N109" s="44">
        <f>M106/L106</f>
        <v>0.85897590361445775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topLeftCell="A56" workbookViewId="0">
      <selection activeCell="D107" sqref="D107"/>
    </sheetView>
  </sheetViews>
  <sheetFormatPr baseColWidth="10" defaultColWidth="8.83203125" defaultRowHeight="14" x14ac:dyDescent="0"/>
  <cols>
    <col min="1" max="1" width="19.83203125" bestFit="1" customWidth="1"/>
    <col min="2" max="2" width="18.1640625" bestFit="1" customWidth="1"/>
    <col min="3" max="3" width="10.33203125" bestFit="1" customWidth="1"/>
    <col min="4" max="4" width="12" bestFit="1" customWidth="1"/>
    <col min="6" max="6" width="18.1640625" bestFit="1" customWidth="1"/>
    <col min="7" max="7" width="12" bestFit="1" customWidth="1"/>
  </cols>
  <sheetData>
    <row r="1" spans="1:9" ht="15" thickBot="1">
      <c r="A1" s="40" t="s">
        <v>8</v>
      </c>
      <c r="B1" s="40" t="s">
        <v>10</v>
      </c>
      <c r="C1" s="41" t="s">
        <v>11</v>
      </c>
      <c r="D1" s="38"/>
      <c r="E1" s="40" t="s">
        <v>8</v>
      </c>
      <c r="F1" s="40" t="s">
        <v>10</v>
      </c>
      <c r="G1" s="41" t="s">
        <v>11</v>
      </c>
      <c r="H1" s="38"/>
      <c r="I1" s="39"/>
    </row>
    <row r="2" spans="1:9">
      <c r="A2">
        <v>1.2590361445783131</v>
      </c>
      <c r="B2">
        <v>1.3913043478260869</v>
      </c>
      <c r="C2" s="6">
        <v>1.8181818181818181</v>
      </c>
      <c r="D2" s="38"/>
      <c r="E2" s="6">
        <v>0.41692913385826774</v>
      </c>
      <c r="F2" s="6">
        <v>0.45227272727272722</v>
      </c>
      <c r="G2" s="6">
        <v>0.5</v>
      </c>
      <c r="H2" s="38"/>
      <c r="I2" s="39"/>
    </row>
    <row r="3" spans="1:9">
      <c r="A3">
        <v>0.81437125748502992</v>
      </c>
      <c r="B3">
        <v>0.8</v>
      </c>
      <c r="C3">
        <v>0.8</v>
      </c>
      <c r="D3" s="39"/>
      <c r="E3" s="6">
        <v>0.42637795275590551</v>
      </c>
      <c r="F3" s="6">
        <v>0.47261904761904766</v>
      </c>
      <c r="G3" s="6">
        <v>0.52702702702702697</v>
      </c>
      <c r="H3" s="39"/>
      <c r="I3" s="39"/>
    </row>
    <row r="4" spans="1:9">
      <c r="A4">
        <v>0.69480519480519476</v>
      </c>
      <c r="B4">
        <v>0.72222222222222221</v>
      </c>
      <c r="C4">
        <v>0.76923076923076927</v>
      </c>
      <c r="D4" s="39"/>
      <c r="E4" s="6">
        <v>0.43514644351464438</v>
      </c>
      <c r="F4" s="6">
        <v>0.53557692307692306</v>
      </c>
      <c r="G4" s="6">
        <v>0.55161290322580647</v>
      </c>
      <c r="H4" s="39"/>
      <c r="I4" s="39"/>
    </row>
    <row r="5" spans="1:9">
      <c r="A5">
        <v>0.95412844036697253</v>
      </c>
      <c r="B5">
        <v>0.78</v>
      </c>
      <c r="C5">
        <v>0.8</v>
      </c>
      <c r="E5" s="6">
        <v>0.45021645021645024</v>
      </c>
      <c r="F5" s="6">
        <v>0.54305555555555562</v>
      </c>
      <c r="G5" s="6">
        <v>0.58888888888888891</v>
      </c>
    </row>
    <row r="6" spans="1:9">
      <c r="A6">
        <v>0.8666666666666667</v>
      </c>
      <c r="B6">
        <v>0.77260273972602733</v>
      </c>
      <c r="C6">
        <v>0.625</v>
      </c>
      <c r="E6" s="6">
        <v>0.5</v>
      </c>
      <c r="F6" s="6">
        <v>0.5436893203883495</v>
      </c>
      <c r="G6" s="6">
        <v>0.59000000000000008</v>
      </c>
    </row>
    <row r="7" spans="1:9">
      <c r="A7">
        <v>0.83870967741935487</v>
      </c>
      <c r="B7">
        <v>0.6607142857142857</v>
      </c>
      <c r="C7">
        <v>0.6</v>
      </c>
      <c r="E7" s="6">
        <v>0.54450261780104714</v>
      </c>
      <c r="F7" s="6">
        <v>0.55454545454545456</v>
      </c>
      <c r="G7" s="6">
        <v>0.6</v>
      </c>
    </row>
    <row r="8" spans="1:9">
      <c r="A8">
        <v>1.0505050505050506</v>
      </c>
      <c r="B8">
        <v>1.0285714285714285</v>
      </c>
      <c r="C8">
        <v>1.5692307692307692</v>
      </c>
      <c r="E8" s="6">
        <v>0.5714285714285714</v>
      </c>
      <c r="F8" s="6">
        <v>0.58055555555555549</v>
      </c>
      <c r="G8" s="6">
        <v>0.625</v>
      </c>
    </row>
    <row r="9" spans="1:9">
      <c r="A9">
        <v>0.70270270270270274</v>
      </c>
      <c r="B9">
        <v>0.63934426229508201</v>
      </c>
      <c r="C9">
        <v>1</v>
      </c>
      <c r="E9" s="6">
        <v>0.5740331491712708</v>
      </c>
      <c r="F9" s="6">
        <v>0.58992248062015495</v>
      </c>
      <c r="G9" s="6">
        <v>0.64146341463414636</v>
      </c>
    </row>
    <row r="10" spans="1:9">
      <c r="A10">
        <v>0.96296296296296291</v>
      </c>
      <c r="B10">
        <v>1.1200000000000001</v>
      </c>
      <c r="C10">
        <v>1.3785714285714286</v>
      </c>
      <c r="E10" s="6">
        <v>0.59090909090909094</v>
      </c>
      <c r="F10" s="6">
        <v>0.63934426229508201</v>
      </c>
      <c r="G10" s="6">
        <v>0.64864864864864868</v>
      </c>
    </row>
    <row r="11" spans="1:9">
      <c r="A11">
        <v>0.61904761904761907</v>
      </c>
      <c r="B11">
        <v>0.7567567567567568</v>
      </c>
      <c r="C11">
        <v>1</v>
      </c>
      <c r="E11" s="6">
        <v>0.60115606936416188</v>
      </c>
      <c r="F11" s="6">
        <v>0.63934426229508201</v>
      </c>
      <c r="G11" s="6">
        <v>0.68085106382978722</v>
      </c>
    </row>
    <row r="12" spans="1:9">
      <c r="A12">
        <v>0.42637795275590551</v>
      </c>
      <c r="B12">
        <v>0.81159420289855078</v>
      </c>
      <c r="C12">
        <v>0.8</v>
      </c>
      <c r="E12" s="6">
        <v>0.61176470588235299</v>
      </c>
      <c r="F12" s="6">
        <v>0.64516129032258063</v>
      </c>
      <c r="G12" s="6">
        <v>0.68518518518518523</v>
      </c>
    </row>
    <row r="13" spans="1:9">
      <c r="A13">
        <v>0.88</v>
      </c>
      <c r="B13">
        <v>0.875</v>
      </c>
      <c r="C13">
        <v>0.81666666666666676</v>
      </c>
      <c r="E13" s="6">
        <v>0.61538461538461542</v>
      </c>
      <c r="F13" s="6">
        <v>0.6607142857142857</v>
      </c>
      <c r="G13" s="6">
        <v>0.6892307692307692</v>
      </c>
    </row>
    <row r="14" spans="1:9">
      <c r="A14">
        <v>1.223529411764706</v>
      </c>
      <c r="B14">
        <v>1.1666666666666667</v>
      </c>
      <c r="C14">
        <v>1</v>
      </c>
      <c r="E14" s="6">
        <v>0.61904761904761907</v>
      </c>
      <c r="F14" s="6">
        <v>0.66562500000000002</v>
      </c>
      <c r="G14" s="6">
        <v>0.72727272727272729</v>
      </c>
    </row>
    <row r="15" spans="1:9">
      <c r="A15">
        <v>1.0612244897959184</v>
      </c>
      <c r="B15">
        <v>0.91803278688524592</v>
      </c>
      <c r="C15">
        <v>0.94210526315789467</v>
      </c>
      <c r="E15" s="6">
        <v>0.63414634146341464</v>
      </c>
      <c r="F15" s="6">
        <v>0.66610169491525417</v>
      </c>
      <c r="G15" s="6">
        <v>0.72727272727272729</v>
      </c>
    </row>
    <row r="16" spans="1:9">
      <c r="A16">
        <v>0.74285714285714288</v>
      </c>
      <c r="B16">
        <v>0.71071428571428574</v>
      </c>
      <c r="C16">
        <v>0.52702702702702697</v>
      </c>
      <c r="E16" s="6">
        <v>0.64197530864197527</v>
      </c>
      <c r="F16" s="6">
        <v>0.67741935483870963</v>
      </c>
      <c r="G16" s="6">
        <v>0.73333333333333328</v>
      </c>
    </row>
    <row r="17" spans="1:7">
      <c r="A17">
        <v>0.73943661971830987</v>
      </c>
      <c r="B17">
        <v>1.4358974358974359</v>
      </c>
      <c r="C17">
        <v>0.68085106382978722</v>
      </c>
      <c r="E17" s="6">
        <v>0.65</v>
      </c>
      <c r="F17" s="6">
        <v>0.68292682926829273</v>
      </c>
      <c r="G17" s="6">
        <v>0.76190476190476186</v>
      </c>
    </row>
    <row r="18" spans="1:7">
      <c r="A18">
        <v>1.4246575342465753</v>
      </c>
      <c r="B18">
        <v>1.425</v>
      </c>
      <c r="C18">
        <v>0.82758620689655171</v>
      </c>
      <c r="E18" s="6">
        <v>0.65822784810126578</v>
      </c>
      <c r="F18" s="6">
        <v>0.70175438596491224</v>
      </c>
      <c r="G18" s="6">
        <v>0.76923076923076927</v>
      </c>
    </row>
    <row r="19" spans="1:7">
      <c r="A19">
        <v>1.4054054054054055</v>
      </c>
      <c r="B19">
        <v>1.1142857142857143</v>
      </c>
      <c r="C19">
        <v>0.58888888888888891</v>
      </c>
      <c r="E19" s="6">
        <v>0.69480519480519476</v>
      </c>
      <c r="F19" s="6">
        <v>0.70909090909090911</v>
      </c>
      <c r="G19" s="6">
        <v>0.78688524590163933</v>
      </c>
    </row>
    <row r="20" spans="1:7">
      <c r="A20">
        <v>1.1428571428571428</v>
      </c>
      <c r="B20">
        <v>1.3620689655172413</v>
      </c>
      <c r="C20">
        <v>0.64146341463414636</v>
      </c>
      <c r="E20" s="6">
        <v>0.70129870129870131</v>
      </c>
      <c r="F20" s="6">
        <v>0.71071428571428574</v>
      </c>
      <c r="G20" s="6">
        <v>0.8</v>
      </c>
    </row>
    <row r="21" spans="1:7">
      <c r="A21">
        <v>1.3866666666666667</v>
      </c>
      <c r="B21">
        <v>1.1818181818181819</v>
      </c>
      <c r="C21">
        <v>0.64864864864864868</v>
      </c>
      <c r="E21" s="6">
        <v>0.70270270270270274</v>
      </c>
      <c r="F21" s="6">
        <v>0.71794871794871795</v>
      </c>
      <c r="G21" s="6">
        <v>0.8</v>
      </c>
    </row>
    <row r="22" spans="1:7">
      <c r="A22">
        <v>1.3506493506493507</v>
      </c>
      <c r="B22">
        <v>0.70909090909090911</v>
      </c>
      <c r="C22">
        <v>1.3333333333333333</v>
      </c>
      <c r="E22" s="6">
        <v>0.72727272727272729</v>
      </c>
      <c r="F22" s="6">
        <v>0.71794871794871795</v>
      </c>
      <c r="G22" s="6">
        <v>0.8</v>
      </c>
    </row>
    <row r="23" spans="1:7">
      <c r="A23">
        <v>0.96296296296296291</v>
      </c>
      <c r="B23">
        <v>0.77820512820512822</v>
      </c>
      <c r="C23">
        <v>1.2</v>
      </c>
      <c r="E23" s="6">
        <v>0.7284722222222223</v>
      </c>
      <c r="F23" s="6">
        <v>0.71794871794871795</v>
      </c>
      <c r="G23" s="6">
        <v>0.81666666666666676</v>
      </c>
    </row>
    <row r="24" spans="1:7">
      <c r="A24">
        <v>0.94385964912280695</v>
      </c>
      <c r="B24">
        <v>0.81874999999999998</v>
      </c>
      <c r="C24">
        <v>0.6892307692307692</v>
      </c>
      <c r="E24" s="6">
        <v>0.73758865248226946</v>
      </c>
      <c r="F24" s="6">
        <v>0.72222222222222221</v>
      </c>
      <c r="G24" s="6">
        <v>0.82758620689655171</v>
      </c>
    </row>
    <row r="25" spans="1:7">
      <c r="A25">
        <v>0.84552845528455289</v>
      </c>
      <c r="B25">
        <v>0.88888888888888884</v>
      </c>
      <c r="C25">
        <v>0.91803278688524592</v>
      </c>
      <c r="E25" s="6">
        <v>0.73943661971830987</v>
      </c>
      <c r="F25" s="6">
        <v>0.72727272727272729</v>
      </c>
      <c r="G25" s="6">
        <v>0.88888888888888884</v>
      </c>
    </row>
    <row r="26" spans="1:7">
      <c r="A26">
        <v>1.1428571428571428</v>
      </c>
      <c r="B26">
        <v>0.84285714285714275</v>
      </c>
      <c r="C26">
        <v>1.0666666666666667</v>
      </c>
      <c r="E26" s="6">
        <v>0.74285714285714288</v>
      </c>
      <c r="F26" s="6">
        <v>0.72727272727272729</v>
      </c>
      <c r="G26" s="6">
        <v>0.91803278688524592</v>
      </c>
    </row>
    <row r="27" spans="1:7">
      <c r="A27">
        <v>1</v>
      </c>
      <c r="B27">
        <v>0.45227272727272722</v>
      </c>
      <c r="C27">
        <v>1</v>
      </c>
      <c r="E27" s="6">
        <v>0.77037037037037037</v>
      </c>
      <c r="F27" s="6">
        <v>0.73584905660377353</v>
      </c>
      <c r="G27" s="6">
        <v>0.92307692307692313</v>
      </c>
    </row>
    <row r="28" spans="1:7">
      <c r="A28">
        <v>0.54450261780104714</v>
      </c>
      <c r="B28">
        <v>0.70175438596491224</v>
      </c>
      <c r="C28">
        <v>1</v>
      </c>
      <c r="E28" s="6">
        <v>0.77611940298507465</v>
      </c>
      <c r="F28" s="6">
        <v>0.73584905660377353</v>
      </c>
      <c r="G28" s="6">
        <v>0.94210526315789467</v>
      </c>
    </row>
    <row r="29" spans="1:7">
      <c r="A29">
        <v>0.73758865248226946</v>
      </c>
      <c r="B29">
        <v>0.73584905660377353</v>
      </c>
      <c r="C29" s="6">
        <v>0.88888888888888884</v>
      </c>
      <c r="E29" s="6">
        <v>0.78787878787878785</v>
      </c>
      <c r="F29" s="6">
        <v>0.7466666666666667</v>
      </c>
      <c r="G29" s="6">
        <v>0.96</v>
      </c>
    </row>
    <row r="30" spans="1:7">
      <c r="A30">
        <v>0.63414634146341464</v>
      </c>
      <c r="B30">
        <v>0.96551724137931039</v>
      </c>
      <c r="C30">
        <v>0.96969696969696972</v>
      </c>
      <c r="E30" s="6">
        <v>0.78787878787878785</v>
      </c>
      <c r="F30" s="6">
        <v>0.7567567567567568</v>
      </c>
      <c r="G30" s="6">
        <v>0.96</v>
      </c>
    </row>
    <row r="31" spans="1:7">
      <c r="A31">
        <v>0.85245901639344257</v>
      </c>
      <c r="B31">
        <v>0.8</v>
      </c>
      <c r="C31">
        <v>0.78688524590163933</v>
      </c>
      <c r="E31" s="6">
        <v>0.79389312977099236</v>
      </c>
      <c r="F31" s="6">
        <v>0.76712328767123283</v>
      </c>
      <c r="G31" s="6">
        <v>0.96</v>
      </c>
    </row>
    <row r="32" spans="1:7">
      <c r="A32">
        <v>0.65</v>
      </c>
      <c r="B32">
        <v>0.71794871794871795</v>
      </c>
      <c r="C32">
        <v>1.1894736842105265</v>
      </c>
      <c r="E32" s="6">
        <v>0.79389312977099236</v>
      </c>
      <c r="F32" s="6">
        <v>0.76923076923076927</v>
      </c>
      <c r="G32" s="6">
        <v>0.96969696969696972</v>
      </c>
    </row>
    <row r="33" spans="1:7">
      <c r="A33">
        <v>0.41692913385826774</v>
      </c>
      <c r="B33">
        <v>0.72727272727272729</v>
      </c>
      <c r="C33">
        <v>1.5</v>
      </c>
      <c r="E33" s="6">
        <v>0.80620155038759689</v>
      </c>
      <c r="F33" s="6">
        <v>0.77260273972602733</v>
      </c>
      <c r="G33" s="6">
        <v>0.97499999999999998</v>
      </c>
    </row>
    <row r="34" spans="1:7">
      <c r="A34">
        <v>0.5714285714285714</v>
      </c>
      <c r="B34">
        <v>0.71794871794871795</v>
      </c>
      <c r="C34">
        <v>0.76190476190476186</v>
      </c>
      <c r="E34" s="6">
        <v>0.80620155038759689</v>
      </c>
      <c r="F34" s="6">
        <v>0.77777777777777779</v>
      </c>
      <c r="G34" s="6">
        <v>1</v>
      </c>
    </row>
    <row r="35" spans="1:7">
      <c r="A35">
        <v>0.61538461538461542</v>
      </c>
      <c r="B35">
        <v>0.7466666666666667</v>
      </c>
      <c r="C35">
        <v>0.68518518518518523</v>
      </c>
      <c r="E35" s="6">
        <v>0.81437125748502992</v>
      </c>
      <c r="F35" s="6">
        <v>0.77820512820512822</v>
      </c>
      <c r="G35" s="6">
        <v>1</v>
      </c>
    </row>
    <row r="36" spans="1:7">
      <c r="A36">
        <v>0.72727272727272729</v>
      </c>
      <c r="B36">
        <v>1.1666666666666667</v>
      </c>
      <c r="C36">
        <v>0.73333333333333328</v>
      </c>
      <c r="E36" s="6">
        <v>0.81889763779527558</v>
      </c>
      <c r="F36" s="6">
        <v>0.78</v>
      </c>
      <c r="G36" s="6">
        <v>1</v>
      </c>
    </row>
    <row r="37" spans="1:7">
      <c r="A37">
        <v>1.118279569892473</v>
      </c>
      <c r="B37">
        <v>1.0566037735849056</v>
      </c>
      <c r="C37">
        <v>0.8</v>
      </c>
      <c r="E37" s="6">
        <v>0.81889763779527558</v>
      </c>
      <c r="F37" s="6">
        <v>0.8</v>
      </c>
      <c r="G37" s="6">
        <v>1</v>
      </c>
    </row>
    <row r="38" spans="1:7">
      <c r="A38">
        <v>0.94545454545454544</v>
      </c>
      <c r="B38">
        <v>0.98493150684931519</v>
      </c>
      <c r="C38">
        <v>0.97499999999999998</v>
      </c>
      <c r="E38" s="6">
        <v>0.83199999999999996</v>
      </c>
      <c r="F38" s="6">
        <v>0.8</v>
      </c>
      <c r="G38" s="6">
        <v>1</v>
      </c>
    </row>
    <row r="39" spans="1:7">
      <c r="A39">
        <v>0.96759259259259256</v>
      </c>
      <c r="B39">
        <v>0.58992248062015495</v>
      </c>
      <c r="C39">
        <v>0.72727272727272729</v>
      </c>
      <c r="E39" s="6">
        <v>0.83870967741935487</v>
      </c>
      <c r="F39" s="6">
        <v>0.81159420289855078</v>
      </c>
      <c r="G39" s="6">
        <v>1.0136363636363637</v>
      </c>
    </row>
    <row r="40" spans="1:7">
      <c r="A40">
        <v>0.7284722222222223</v>
      </c>
      <c r="B40">
        <v>1.1666666666666667</v>
      </c>
      <c r="C40">
        <v>0.55161290322580647</v>
      </c>
      <c r="E40" s="6">
        <v>0.84552845528455289</v>
      </c>
      <c r="F40" s="6">
        <v>0.81666666666666676</v>
      </c>
      <c r="G40" s="6">
        <v>1.0666666666666667</v>
      </c>
    </row>
    <row r="41" spans="1:7">
      <c r="A41">
        <v>1.0612244897959184</v>
      </c>
      <c r="B41">
        <v>1.0746268656716418</v>
      </c>
      <c r="C41">
        <v>0.5</v>
      </c>
      <c r="E41" s="6">
        <v>0.84552845528455289</v>
      </c>
      <c r="F41" s="6">
        <v>0.81874999999999998</v>
      </c>
      <c r="G41" s="6">
        <v>1.0909090909090908</v>
      </c>
    </row>
    <row r="42" spans="1:7">
      <c r="A42">
        <v>1.0721649484536082</v>
      </c>
      <c r="B42">
        <v>1.1200000000000001</v>
      </c>
      <c r="C42">
        <v>1.375</v>
      </c>
      <c r="E42" s="6">
        <v>0.85245901639344257</v>
      </c>
      <c r="F42" s="6">
        <v>0.82280701754385965</v>
      </c>
      <c r="G42" s="6">
        <v>1.1428571428571428</v>
      </c>
    </row>
    <row r="43" spans="1:7">
      <c r="A43">
        <v>0.95412844036697253</v>
      </c>
      <c r="B43">
        <v>0.995</v>
      </c>
      <c r="C43">
        <v>1.1428571428571428</v>
      </c>
      <c r="E43" s="6">
        <v>0.85245901639344257</v>
      </c>
      <c r="F43" s="6">
        <v>0.82978723404255317</v>
      </c>
      <c r="G43" s="6">
        <v>1.1428571428571428</v>
      </c>
    </row>
    <row r="44" spans="1:7">
      <c r="A44">
        <v>1.3</v>
      </c>
      <c r="B44">
        <v>1.0746268656716418</v>
      </c>
      <c r="C44">
        <v>0.92307692307692313</v>
      </c>
      <c r="E44" s="6">
        <v>0.85245901639344257</v>
      </c>
      <c r="F44" s="6">
        <v>0.82978723404255317</v>
      </c>
      <c r="G44" s="6">
        <v>1.1428571428571428</v>
      </c>
    </row>
    <row r="45" spans="1:7">
      <c r="A45">
        <v>1.0019230769230769</v>
      </c>
      <c r="B45">
        <v>1.1914893617021276</v>
      </c>
      <c r="C45">
        <v>1.0136363636363637</v>
      </c>
      <c r="E45" s="6">
        <v>0.85950413223140498</v>
      </c>
      <c r="F45" s="6">
        <v>0.83582089552238803</v>
      </c>
      <c r="G45" s="6">
        <v>1.1894736842105265</v>
      </c>
    </row>
    <row r="46" spans="1:7">
      <c r="A46">
        <v>1.1954022988505748</v>
      </c>
      <c r="B46">
        <v>0.47261904761904766</v>
      </c>
      <c r="C46">
        <v>0.96</v>
      </c>
      <c r="E46" s="6">
        <v>0.8666666666666667</v>
      </c>
      <c r="F46" s="6">
        <v>0.84285714285714275</v>
      </c>
      <c r="G46" s="6">
        <v>1.2</v>
      </c>
    </row>
    <row r="47" spans="1:7">
      <c r="A47">
        <v>0.5</v>
      </c>
      <c r="B47">
        <v>0.63934426229508201</v>
      </c>
      <c r="C47">
        <v>0.96</v>
      </c>
      <c r="E47" s="6">
        <v>0.87394957983193278</v>
      </c>
      <c r="F47" s="6">
        <v>0.85138888888888886</v>
      </c>
      <c r="G47" s="6">
        <v>1.3333333333333333</v>
      </c>
    </row>
    <row r="48" spans="1:7">
      <c r="A48">
        <v>0.60115606936416188</v>
      </c>
      <c r="B48">
        <v>1.1142857142857143</v>
      </c>
      <c r="C48">
        <v>0.96</v>
      </c>
      <c r="E48" s="6">
        <v>0.87394957983193278</v>
      </c>
      <c r="F48" s="6">
        <v>0.86153846153846159</v>
      </c>
      <c r="G48" s="6">
        <v>1.3333333333333333</v>
      </c>
    </row>
    <row r="49" spans="1:7">
      <c r="A49">
        <v>1.2682926829268293</v>
      </c>
      <c r="B49">
        <v>0.9285714285714286</v>
      </c>
      <c r="C49">
        <v>0.72727272727272729</v>
      </c>
      <c r="E49" s="6">
        <v>0.88</v>
      </c>
      <c r="F49" s="6">
        <v>0.86956521739130432</v>
      </c>
      <c r="G49" s="6">
        <v>1.375</v>
      </c>
    </row>
    <row r="50" spans="1:7">
      <c r="A50">
        <v>0.85245901639344257</v>
      </c>
      <c r="B50">
        <v>0.72727272727272729</v>
      </c>
      <c r="C50">
        <v>1.3333333333333333</v>
      </c>
      <c r="E50" s="6">
        <v>0.90434782608695652</v>
      </c>
      <c r="F50" s="6">
        <v>0.86956521739130432</v>
      </c>
      <c r="G50" s="6">
        <v>1.3785714285714286</v>
      </c>
    </row>
    <row r="51" spans="1:7">
      <c r="A51">
        <v>0.85245901639344257</v>
      </c>
      <c r="B51">
        <v>0.95344827586206893</v>
      </c>
      <c r="C51">
        <v>1.1428571428571428</v>
      </c>
      <c r="E51" s="6">
        <v>0.91228070175438591</v>
      </c>
      <c r="F51" s="6">
        <v>0.875</v>
      </c>
      <c r="G51" s="6">
        <v>1.5</v>
      </c>
    </row>
    <row r="52" spans="1:7">
      <c r="A52">
        <v>0.81889763779527558</v>
      </c>
      <c r="B52">
        <v>1</v>
      </c>
      <c r="C52">
        <v>1.0909090909090908</v>
      </c>
      <c r="E52" s="6">
        <v>0.92035398230088494</v>
      </c>
      <c r="F52" s="6">
        <v>0.87608695652173907</v>
      </c>
      <c r="G52" s="6">
        <v>1.5692307692307692</v>
      </c>
    </row>
    <row r="53" spans="1:7">
      <c r="A53">
        <v>1.0721649484536082</v>
      </c>
      <c r="B53">
        <v>1.1314285714285715</v>
      </c>
      <c r="C53">
        <v>1.1428571428571428</v>
      </c>
      <c r="E53" s="6">
        <v>0.9285714285714286</v>
      </c>
      <c r="F53" s="6">
        <v>0.88888888888888884</v>
      </c>
      <c r="G53" s="6">
        <v>1.8181818181818181</v>
      </c>
    </row>
    <row r="54" spans="1:7">
      <c r="A54">
        <v>1.0612244897959184</v>
      </c>
      <c r="B54">
        <v>1.1200000000000001</v>
      </c>
      <c r="E54" s="6">
        <v>0.9285714285714286</v>
      </c>
      <c r="F54" s="6">
        <v>0.90322580645161288</v>
      </c>
      <c r="G54" s="6"/>
    </row>
    <row r="55" spans="1:7">
      <c r="A55">
        <v>1.0612244897959184</v>
      </c>
      <c r="B55">
        <v>0.86956521739130432</v>
      </c>
      <c r="E55" s="6">
        <v>0.93693693693693691</v>
      </c>
      <c r="F55" s="6">
        <v>0.91803278688524592</v>
      </c>
      <c r="G55" s="6"/>
    </row>
    <row r="56" spans="1:7">
      <c r="A56">
        <v>1.1428571428571428</v>
      </c>
      <c r="B56">
        <v>0.86956521739130432</v>
      </c>
      <c r="C56" s="6"/>
      <c r="E56" s="6">
        <v>0.94385964912280695</v>
      </c>
      <c r="F56" s="6">
        <v>0.9285714285714286</v>
      </c>
      <c r="G56" s="6"/>
    </row>
    <row r="57" spans="1:7">
      <c r="A57">
        <v>0.92035398230088494</v>
      </c>
      <c r="B57">
        <v>0.76923076923076927</v>
      </c>
      <c r="E57" s="6">
        <v>0.94545454545454544</v>
      </c>
      <c r="F57" s="6">
        <v>0.9285714285714286</v>
      </c>
      <c r="G57" s="6"/>
    </row>
    <row r="58" spans="1:7">
      <c r="A58">
        <v>0.78787878787878785</v>
      </c>
      <c r="B58">
        <v>0.68292682926829273</v>
      </c>
      <c r="E58" s="6">
        <v>0.95412844036697253</v>
      </c>
      <c r="F58" s="6">
        <v>0.93095238095238098</v>
      </c>
      <c r="G58" s="6"/>
    </row>
    <row r="59" spans="1:7">
      <c r="A59">
        <v>0.5740331491712708</v>
      </c>
      <c r="B59">
        <v>1.1200000000000001</v>
      </c>
      <c r="E59" s="6">
        <v>0.95412844036697253</v>
      </c>
      <c r="F59" s="6">
        <v>0.93333333333333335</v>
      </c>
      <c r="G59" s="6"/>
    </row>
    <row r="60" spans="1:7">
      <c r="A60">
        <v>1.0505050505050506</v>
      </c>
      <c r="B60">
        <v>0.77777777777777779</v>
      </c>
      <c r="E60" s="6">
        <v>0.96296296296296291</v>
      </c>
      <c r="F60" s="6">
        <v>0.93809523809523809</v>
      </c>
      <c r="G60" s="6"/>
    </row>
    <row r="61" spans="1:7">
      <c r="A61">
        <v>0.93693693693693691</v>
      </c>
      <c r="B61">
        <v>0.71794871794871795</v>
      </c>
      <c r="E61" s="6">
        <v>0.96296296296296291</v>
      </c>
      <c r="F61" s="6">
        <v>0.94754098360655736</v>
      </c>
      <c r="G61" s="6"/>
    </row>
    <row r="62" spans="1:7">
      <c r="A62">
        <v>0.70129870129870131</v>
      </c>
      <c r="B62">
        <v>1.0351851851851852</v>
      </c>
      <c r="E62" s="6">
        <v>0.96296296296296291</v>
      </c>
      <c r="F62" s="6">
        <v>0.95344827586206893</v>
      </c>
      <c r="G62" s="6"/>
    </row>
    <row r="63" spans="1:7">
      <c r="A63">
        <v>0.90434782608695652</v>
      </c>
      <c r="B63">
        <v>0.93095238095238098</v>
      </c>
      <c r="E63" s="6">
        <v>0.96759259259259256</v>
      </c>
      <c r="F63" s="6">
        <v>0.96551724137931039</v>
      </c>
      <c r="G63" s="6"/>
    </row>
    <row r="64" spans="1:7">
      <c r="A64">
        <v>1.0947368421052632</v>
      </c>
      <c r="B64">
        <v>0.93809523809523809</v>
      </c>
      <c r="E64" s="6">
        <v>0.98113207547169812</v>
      </c>
      <c r="F64" s="6">
        <v>0.96551724137931039</v>
      </c>
      <c r="G64" s="6"/>
    </row>
    <row r="65" spans="1:7">
      <c r="A65">
        <v>1.0947368421052632</v>
      </c>
      <c r="B65">
        <v>0.67741935483870963</v>
      </c>
      <c r="E65" s="6">
        <v>0.98113207547169812</v>
      </c>
      <c r="F65" s="6">
        <v>0.98493150684931519</v>
      </c>
      <c r="G65" s="6"/>
    </row>
    <row r="66" spans="1:7">
      <c r="A66">
        <v>0.80620155038759689</v>
      </c>
      <c r="B66">
        <v>0.9975609756097561</v>
      </c>
      <c r="E66" s="6">
        <v>1</v>
      </c>
      <c r="F66" s="6">
        <v>0.995</v>
      </c>
      <c r="G66" s="6"/>
    </row>
    <row r="67" spans="1:7">
      <c r="A67">
        <v>1.1954022988505748</v>
      </c>
      <c r="B67">
        <v>0.66610169491525417</v>
      </c>
      <c r="E67" s="6">
        <v>1.0019230769230769</v>
      </c>
      <c r="F67" s="6">
        <v>0.9975609756097561</v>
      </c>
      <c r="G67" s="6"/>
    </row>
    <row r="68" spans="1:7">
      <c r="A68">
        <v>0.85950413223140498</v>
      </c>
      <c r="B68">
        <v>0.66562500000000002</v>
      </c>
      <c r="E68" s="6">
        <v>1.0097087378640777</v>
      </c>
      <c r="F68" s="6">
        <v>1</v>
      </c>
      <c r="G68" s="6"/>
    </row>
    <row r="69" spans="1:7">
      <c r="A69">
        <v>0.78787878787878785</v>
      </c>
      <c r="B69">
        <v>0.87608695652173907</v>
      </c>
      <c r="E69" s="6">
        <v>1.0297029702970297</v>
      </c>
      <c r="F69" s="6">
        <v>1</v>
      </c>
      <c r="G69" s="6"/>
    </row>
    <row r="70" spans="1:7">
      <c r="A70">
        <v>0.9285714285714286</v>
      </c>
      <c r="B70">
        <v>0.54305555555555562</v>
      </c>
      <c r="E70" s="6">
        <v>1.0505050505050506</v>
      </c>
      <c r="F70" s="6">
        <v>1.0285714285714285</v>
      </c>
      <c r="G70" s="6"/>
    </row>
    <row r="71" spans="1:7">
      <c r="A71">
        <v>0.59090909090909094</v>
      </c>
      <c r="B71">
        <v>0.94754098360655736</v>
      </c>
      <c r="E71" s="6">
        <v>1.0505050505050506</v>
      </c>
      <c r="F71" s="6">
        <v>1.0351851851851852</v>
      </c>
      <c r="G71" s="6"/>
    </row>
    <row r="72" spans="1:7">
      <c r="A72">
        <v>0.83199999999999996</v>
      </c>
      <c r="B72">
        <v>0.58055555555555549</v>
      </c>
      <c r="E72" s="6">
        <v>1.0612244897959184</v>
      </c>
      <c r="F72" s="6">
        <v>1.0384615384615385</v>
      </c>
      <c r="G72" s="6"/>
    </row>
    <row r="73" spans="1:7">
      <c r="A73">
        <v>0.43514644351464438</v>
      </c>
      <c r="B73">
        <v>0.55454545454545456</v>
      </c>
      <c r="E73" s="6">
        <v>1.0612244897959184</v>
      </c>
      <c r="F73" s="6">
        <v>1.0409090909090908</v>
      </c>
      <c r="G73" s="6"/>
    </row>
    <row r="74" spans="1:7">
      <c r="A74">
        <v>0.61176470588235299</v>
      </c>
      <c r="B74">
        <v>0.82280701754385965</v>
      </c>
      <c r="E74" s="6">
        <v>1.0612244897959184</v>
      </c>
      <c r="F74" s="6">
        <v>1.0566037735849056</v>
      </c>
      <c r="G74" s="6"/>
    </row>
    <row r="75" spans="1:7">
      <c r="A75">
        <v>0.98113207547169812</v>
      </c>
      <c r="B75">
        <v>1.0409090909090908</v>
      </c>
      <c r="E75" s="6">
        <v>1.0612244897959184</v>
      </c>
      <c r="F75" s="6">
        <v>1.0746268656716418</v>
      </c>
      <c r="G75" s="6"/>
    </row>
    <row r="76" spans="1:7">
      <c r="A76">
        <v>1.1954022988505748</v>
      </c>
      <c r="B76">
        <v>0.73584905660377353</v>
      </c>
      <c r="E76" s="6">
        <v>1.0721649484536082</v>
      </c>
      <c r="F76" s="6">
        <v>1.0746268656716418</v>
      </c>
      <c r="G76" s="6"/>
    </row>
    <row r="77" spans="1:7">
      <c r="A77">
        <v>0.80620155038759689</v>
      </c>
      <c r="B77">
        <v>0.81666666666666676</v>
      </c>
      <c r="E77" s="6">
        <v>1.0721649484536082</v>
      </c>
      <c r="F77" s="6">
        <v>1.0980392156862746</v>
      </c>
      <c r="G77" s="6"/>
    </row>
    <row r="78" spans="1:7">
      <c r="A78">
        <v>0.84552845528455289</v>
      </c>
      <c r="B78">
        <v>1.0384615384615385</v>
      </c>
      <c r="E78" s="6">
        <v>1.0721649484536082</v>
      </c>
      <c r="F78" s="6">
        <v>1.0980392156862746</v>
      </c>
      <c r="G78" s="6"/>
    </row>
    <row r="79" spans="1:7">
      <c r="A79">
        <v>1.0297029702970297</v>
      </c>
      <c r="B79">
        <v>0.5436893203883495</v>
      </c>
      <c r="E79" s="6">
        <v>1.0947368421052632</v>
      </c>
      <c r="F79" s="6">
        <v>1.1142857142857143</v>
      </c>
      <c r="G79" s="6"/>
    </row>
    <row r="80" spans="1:7">
      <c r="A80">
        <v>0.45021645021645024</v>
      </c>
      <c r="B80">
        <v>1.0980392156862746</v>
      </c>
      <c r="E80" s="6">
        <v>1.0947368421052632</v>
      </c>
      <c r="F80" s="6">
        <v>1.1142857142857143</v>
      </c>
      <c r="G80" s="6"/>
    </row>
    <row r="81" spans="1:7">
      <c r="A81">
        <v>1.1685393258426966</v>
      </c>
      <c r="B81">
        <v>0.96551724137931039</v>
      </c>
      <c r="E81" s="6">
        <v>1.118279569892473</v>
      </c>
      <c r="F81" s="6">
        <v>1.1200000000000001</v>
      </c>
      <c r="G81" s="6"/>
    </row>
    <row r="82" spans="1:7">
      <c r="A82">
        <v>0.96296296296296291</v>
      </c>
      <c r="B82">
        <v>1.1666666666666667</v>
      </c>
      <c r="E82" s="6">
        <v>1.118279569892473</v>
      </c>
      <c r="F82" s="6">
        <v>1.1200000000000001</v>
      </c>
      <c r="G82" s="6"/>
    </row>
    <row r="83" spans="1:7">
      <c r="A83">
        <v>1.1818181818181819</v>
      </c>
      <c r="B83">
        <v>0.86153846153846159</v>
      </c>
      <c r="E83" s="6">
        <v>1.1428571428571428</v>
      </c>
      <c r="F83" s="6">
        <v>1.1200000000000001</v>
      </c>
      <c r="G83" s="6"/>
    </row>
    <row r="84" spans="1:7">
      <c r="A84">
        <v>0.77037037037037037</v>
      </c>
      <c r="B84">
        <v>1.4</v>
      </c>
      <c r="E84" s="6">
        <v>1.1428571428571428</v>
      </c>
      <c r="F84" s="6">
        <v>1.1200000000000001</v>
      </c>
      <c r="G84" s="6"/>
    </row>
    <row r="85" spans="1:7">
      <c r="A85">
        <v>1.3164556962025316</v>
      </c>
      <c r="B85">
        <v>1.0980392156862746</v>
      </c>
      <c r="E85" s="6">
        <v>1.1428571428571428</v>
      </c>
      <c r="F85" s="6">
        <v>1.1314285714285715</v>
      </c>
      <c r="G85" s="6"/>
    </row>
    <row r="86" spans="1:7">
      <c r="A86">
        <v>1.0097087378640777</v>
      </c>
      <c r="B86">
        <v>0.76712328767123283</v>
      </c>
      <c r="E86" s="6">
        <v>1.1685393258426966</v>
      </c>
      <c r="F86" s="6">
        <v>1.1470588235294117</v>
      </c>
      <c r="G86" s="6"/>
    </row>
    <row r="87" spans="1:7">
      <c r="A87">
        <v>0.65822784810126578</v>
      </c>
      <c r="B87">
        <v>0.90322580645161288</v>
      </c>
      <c r="E87" s="6">
        <v>1.1818181818181819</v>
      </c>
      <c r="F87" s="6">
        <v>1.1666666666666667</v>
      </c>
      <c r="G87" s="6"/>
    </row>
    <row r="88" spans="1:7">
      <c r="A88">
        <v>0.98113207547169812</v>
      </c>
      <c r="B88">
        <v>0.93333333333333335</v>
      </c>
      <c r="E88" s="6">
        <v>1.1954022988505748</v>
      </c>
      <c r="F88" s="6">
        <v>1.1666666666666667</v>
      </c>
      <c r="G88" s="6"/>
    </row>
    <row r="89" spans="1:7">
      <c r="A89">
        <v>0.79389312977099236</v>
      </c>
      <c r="B89">
        <v>0.82978723404255317</v>
      </c>
      <c r="E89" s="6">
        <v>1.1954022988505748</v>
      </c>
      <c r="F89" s="6">
        <v>1.1666666666666667</v>
      </c>
      <c r="G89" s="6"/>
    </row>
    <row r="90" spans="1:7">
      <c r="A90">
        <v>0.87394957983193278</v>
      </c>
      <c r="B90">
        <v>0.82978723404255317</v>
      </c>
      <c r="E90" s="6">
        <v>1.1954022988505748</v>
      </c>
      <c r="F90" s="6">
        <v>1.1666666666666667</v>
      </c>
      <c r="G90" s="6"/>
    </row>
    <row r="91" spans="1:7">
      <c r="A91">
        <v>0.87394957983193278</v>
      </c>
      <c r="B91">
        <v>0.64516129032258063</v>
      </c>
      <c r="E91" s="6">
        <v>1.1954022988505748</v>
      </c>
      <c r="F91" s="6">
        <v>1.1666666666666667</v>
      </c>
      <c r="G91" s="6"/>
    </row>
    <row r="92" spans="1:7">
      <c r="A92">
        <v>0.64197530864197527</v>
      </c>
      <c r="B92">
        <v>1</v>
      </c>
      <c r="E92" s="6">
        <v>1.223529411764706</v>
      </c>
      <c r="F92" s="6">
        <v>1.1818181818181819</v>
      </c>
      <c r="G92" s="6"/>
    </row>
    <row r="93" spans="1:7">
      <c r="A93">
        <v>0.91228070175438591</v>
      </c>
      <c r="B93">
        <v>0.53557692307692306</v>
      </c>
      <c r="E93" s="6">
        <v>1.2590361445783131</v>
      </c>
      <c r="F93" s="6">
        <v>1.1914893617021276</v>
      </c>
      <c r="G93" s="6"/>
    </row>
    <row r="94" spans="1:7">
      <c r="A94">
        <v>0.77611940298507465</v>
      </c>
      <c r="B94">
        <v>1.21875</v>
      </c>
      <c r="E94" s="6">
        <v>1.2682926829268293</v>
      </c>
      <c r="F94" s="6">
        <v>1.21875</v>
      </c>
      <c r="G94" s="6"/>
    </row>
    <row r="95" spans="1:7">
      <c r="A95">
        <v>1.1954022988505748</v>
      </c>
      <c r="B95">
        <v>0.9285714285714286</v>
      </c>
      <c r="E95" s="6">
        <v>1.3</v>
      </c>
      <c r="F95" s="6">
        <v>1.3620689655172413</v>
      </c>
      <c r="G95" s="6"/>
    </row>
    <row r="96" spans="1:7">
      <c r="A96">
        <v>0.79389312977099236</v>
      </c>
      <c r="B96">
        <v>0.85138888888888886</v>
      </c>
      <c r="E96" s="6">
        <v>1.3164556962025316</v>
      </c>
      <c r="F96" s="6">
        <v>1.3913043478260869</v>
      </c>
      <c r="G96" s="6"/>
    </row>
    <row r="97" spans="1:7">
      <c r="A97">
        <v>0.9285714285714286</v>
      </c>
      <c r="B97">
        <v>1.1470588235294117</v>
      </c>
      <c r="E97" s="6">
        <v>1.3506493506493507</v>
      </c>
      <c r="F97" s="6">
        <v>1.4</v>
      </c>
      <c r="G97" s="6"/>
    </row>
    <row r="98" spans="1:7">
      <c r="A98">
        <v>1.118279569892473</v>
      </c>
      <c r="B98">
        <v>1.1666666666666667</v>
      </c>
      <c r="E98" s="6">
        <v>1.3866666666666667</v>
      </c>
      <c r="F98" s="6">
        <v>1.425</v>
      </c>
      <c r="G98" s="6"/>
    </row>
    <row r="99" spans="1:7">
      <c r="A99">
        <v>1.0721649484536082</v>
      </c>
      <c r="B99">
        <v>0.83582089552238803</v>
      </c>
      <c r="E99" s="6">
        <v>1.4054054054054055</v>
      </c>
      <c r="F99" s="6">
        <v>1.4358974358974359</v>
      </c>
      <c r="G99" s="6"/>
    </row>
    <row r="100" spans="1:7">
      <c r="A100">
        <v>0.81889763779527558</v>
      </c>
      <c r="E100" s="6">
        <v>1.4246575342465753</v>
      </c>
      <c r="F100" s="6"/>
      <c r="G100" s="6"/>
    </row>
    <row r="102" spans="1:7">
      <c r="A102" s="43">
        <v>99</v>
      </c>
      <c r="B102" s="43">
        <v>98</v>
      </c>
      <c r="C102" s="43">
        <v>52</v>
      </c>
      <c r="D102" s="42" t="s">
        <v>12</v>
      </c>
    </row>
    <row r="103" spans="1:7">
      <c r="A103" s="43">
        <f>AVERAGE(A2:A100)</f>
        <v>0.90945330575559458</v>
      </c>
      <c r="B103" s="43">
        <f>AVERAGE(B2:B99)</f>
        <v>0.8998295405683876</v>
      </c>
      <c r="C103" s="43">
        <f>AVERAGE(C2:C53)</f>
        <v>0.94003402091346411</v>
      </c>
      <c r="D103" s="42" t="s">
        <v>15</v>
      </c>
    </row>
    <row r="104" spans="1:7">
      <c r="A104" s="43">
        <f>STDEV(A2:A100)</f>
        <v>0.23269611012432295</v>
      </c>
      <c r="B104" s="43">
        <f>STDEV(B2:B99)</f>
        <v>0.22038271305640764</v>
      </c>
      <c r="C104" s="43">
        <f>STDEV(C2:C53)</f>
        <v>0.28144646663818412</v>
      </c>
      <c r="D104" s="42" t="s">
        <v>16</v>
      </c>
    </row>
    <row r="105" spans="1:7">
      <c r="A105">
        <f>MIN(A2:A100)</f>
        <v>0.41692913385826774</v>
      </c>
      <c r="B105" s="6">
        <f>MIN(B2:B99)</f>
        <v>0.45227272727272722</v>
      </c>
      <c r="C105" s="6">
        <f>MIN(C2:C53)</f>
        <v>0.5</v>
      </c>
      <c r="D105" s="45" t="s">
        <v>18</v>
      </c>
    </row>
    <row r="106" spans="1:7">
      <c r="A106">
        <f>MAX(A2:A100)</f>
        <v>1.4246575342465753</v>
      </c>
      <c r="B106" s="6">
        <f>MAX(B2:B99)</f>
        <v>1.4358974358974359</v>
      </c>
      <c r="C106" s="6">
        <f>MAX(C2:C53)</f>
        <v>1.8181818181818181</v>
      </c>
      <c r="D106" s="45" t="s">
        <v>19</v>
      </c>
    </row>
  </sheetData>
  <sortState ref="F2:F99">
    <sortCondition ref="F2"/>
  </sortState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Surfaces</vt:lpstr>
      <vt:lpstr>Resume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 Ronchi</dc:creator>
  <cp:lastModifiedBy>Karl Fridolf</cp:lastModifiedBy>
  <dcterms:created xsi:type="dcterms:W3CDTF">2011-10-26T08:42:33Z</dcterms:created>
  <dcterms:modified xsi:type="dcterms:W3CDTF">2012-01-12T11:29:36Z</dcterms:modified>
</cp:coreProperties>
</file>